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82\"/>
    </mc:Choice>
  </mc:AlternateContent>
  <xr:revisionPtr revIDLastSave="0" documentId="13_ncr:1_{918FE75C-1046-4305-BB3E-F4096EAC37FE}" xr6:coauthVersionLast="47" xr6:coauthVersionMax="47" xr10:uidLastSave="{00000000-0000-0000-0000-000000000000}"/>
  <bookViews>
    <workbookView xWindow="96" yWindow="232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-09-01" sheetId="4" r:id="rId4"/>
    <sheet name="ОСР 537 12-01" sheetId="5" r:id="rId5"/>
    <sheet name="ОСР 6-02-01" sheetId="6" r:id="rId6"/>
    <sheet name="ОСР 6-09-01" sheetId="7" r:id="rId7"/>
    <sheet name="ОСР 6-12-01" sheetId="8" r:id="rId8"/>
    <sheet name="ОСР 518-02-01" sheetId="9" r:id="rId9"/>
    <sheet name="ОСР 518-09-01" sheetId="10" r:id="rId10"/>
    <sheet name="ОСР 518-12-01" sheetId="11" r:id="rId11"/>
    <sheet name="ОСР 537 02-01(1)" sheetId="12" r:id="rId12"/>
    <sheet name="ОСР 537-09-01(1)" sheetId="13" r:id="rId13"/>
    <sheet name="ОСР 537 12-01(1)" sheetId="14" r:id="rId14"/>
    <sheet name="Источники ЦИ" sheetId="15" r:id="rId15"/>
    <sheet name="Цена МАТ и ОБ по ТКП" sheetId="16" r:id="rId16"/>
  </sheets>
  <externalReferences>
    <externalReference r:id="rId17"/>
  </externalReferences>
  <calcPr calcId="181029"/>
</workbook>
</file>

<file path=xl/calcChain.xml><?xml version="1.0" encoding="utf-8"?>
<calcChain xmlns="http://schemas.openxmlformats.org/spreadsheetml/2006/main">
  <c r="C40" i="1" l="1"/>
  <c r="C42" i="1" s="1"/>
  <c r="G4" i="16"/>
  <c r="C4" i="16"/>
  <c r="H80" i="2"/>
  <c r="G80" i="2"/>
  <c r="F80" i="2"/>
  <c r="E80" i="2"/>
  <c r="D80" i="2"/>
  <c r="H79" i="2"/>
  <c r="G79" i="2"/>
  <c r="F79" i="2"/>
  <c r="E79" i="2"/>
  <c r="D79" i="2"/>
  <c r="H78" i="2"/>
  <c r="G78" i="2"/>
  <c r="F78" i="2"/>
  <c r="E78" i="2"/>
  <c r="D78" i="2"/>
  <c r="H76" i="2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65" i="2"/>
  <c r="G65" i="2"/>
  <c r="F65" i="2"/>
  <c r="E65" i="2"/>
  <c r="D65" i="2"/>
  <c r="H64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39" i="1"/>
  <c r="I38" i="1"/>
  <c r="C38" i="1"/>
  <c r="I37" i="1"/>
  <c r="C37" i="1"/>
  <c r="I36" i="1"/>
  <c r="C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<sst xmlns="http://schemas.openxmlformats.org/spreadsheetml/2006/main" count="545" uniqueCount="183">
  <si>
    <t>СВОДКА ЗАТРАТ</t>
  </si>
  <si>
    <t>P_0282</t>
  </si>
  <si>
    <t>(идентификатор инвестиционного проекта)</t>
  </si>
  <si>
    <t>Реконструкция КЛ-0,4кВ Ф-2 от ЗТП МУХ 216/250кВА" г.о. Отрадный Самарская область (КЛ 0,4кВ двухцепная-0,077км, КЛ 0,4 кВ одноцепная-0,0985км, учет-2т.у.)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</si>
  <si>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</si>
  <si>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</si>
  <si>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</si>
  <si>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</si>
  <si>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</si>
  <si>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</si>
  <si>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</si>
  <si>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</si>
  <si>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</si>
  <si>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</si>
  <si>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</si>
  <si>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</si>
  <si>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</si>
  <si>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</si>
  <si>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</si>
  <si>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</si>
  <si>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</si>
  <si>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</si>
  <si>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</si>
  <si>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</si>
  <si>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</si>
  <si>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</si>
  <si>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</si>
  <si>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</si>
  <si>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"Реконструкция КЛ-0,4кВ Ф-2 от ЗТП МУХ 216/250кВА" г.о. Отрадный Самарская область (КЛ 0,4кВ двухцепная-0,077км, КЛ 0,4 кВ одноцепная-0,0985км, учет-2т.у.)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</si>
  <si>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</si>
  <si>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</si>
  <si>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</si>
  <si>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</si>
  <si>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</si>
  <si>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</si>
  <si>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</si>
  <si>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</si>
  <si>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</si>
  <si>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</si>
  <si>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</si>
  <si>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</si>
  <si>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</si>
  <si>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</si>
  <si>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ОСР-6-02-01</t>
  </si>
  <si>
    <t>Реконструкция КЛ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</si>
  <si>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</si>
  <si>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</si>
  <si>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</si>
  <si>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</si>
  <si>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</si>
  <si>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</si>
  <si>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</si>
  <si>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</si>
  <si>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</si>
  <si>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</si>
  <si>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</si>
  <si>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</si>
  <si>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</si>
  <si>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</si>
  <si>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</si>
  <si>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</si>
  <si>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</si>
  <si>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</si>
  <si>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</si>
  <si>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</si>
  <si>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</si>
  <si>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</si>
  <si>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</si>
  <si>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</si>
  <si>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</si>
  <si>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</si>
  <si>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</si>
  <si>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</si>
  <si>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</si>
  <si>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</si>
  <si>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</si>
  <si>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</si>
  <si>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</si>
  <si>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</si>
  <si>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</si>
  <si>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</si>
  <si>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</si>
  <si>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</si>
  <si>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</si>
  <si>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</si>
  <si>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</si>
  <si>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</si>
  <si>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</si>
  <si>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Смета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</si>
  <si>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</si>
  <si>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</si>
  <si>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</si>
  <si>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</si>
  <si>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</si>
  <si>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</si>
  <si>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</si>
  <si>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</si>
  <si>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</si>
  <si>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</si>
  <si>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</si>
  <si>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</si>
  <si>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</si>
  <si>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</si>
  <si>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</si>
  <si>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</si>
  <si>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</si>
  <si>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</si>
  <si>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</si>
  <si>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</si>
  <si>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</si>
  <si>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</si>
  <si>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</si>
  <si>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</si>
  <si>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</si>
  <si>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</si>
  <si>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</si>
  <si>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</si>
  <si>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</si>
  <si>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</si>
  <si>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ЛС-6-02</t>
  </si>
  <si>
    <t>КЛ-6кВ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</si>
  <si>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</si>
  <si>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</si>
  <si>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</si>
  <si>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</si>
  <si>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</si>
  <si>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</si>
  <si>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ЛС-518-2</t>
  </si>
  <si>
    <t>Коммерческий учет</t>
  </si>
  <si>
    <t>ОБЪЕКТНЫЙ СМЕТНЫЙ РАСЧЕТ № ОСР 518-09-01</t>
  </si>
  <si>
    <t>ЛС-518-4</t>
  </si>
  <si>
    <t>ПНР Коммерческий учет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</si>
  <si>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</si>
  <si>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</si>
  <si>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</si>
  <si>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</si>
  <si>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</si>
  <si>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</si>
  <si>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</si>
  <si>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</si>
  <si>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</si>
  <si>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</si>
  <si>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</si>
  <si>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</si>
  <si>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</si>
  <si>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</si>
  <si>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Восстановление дорожного покрытия при прокладке кабельной линии (м.б вкл в любую КЛ)</t>
  </si>
  <si>
    <t>км2</t>
  </si>
  <si>
    <t>км</t>
  </si>
  <si>
    <t>ОСР 537-09-01</t>
  </si>
  <si>
    <t>ОСР 537 12-01</t>
  </si>
  <si>
    <t>ОСР 518-12-01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</si>
  <si>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</si>
  <si>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</si>
  <si>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"Реконструкция КЛ-0,4 кВ от КТП Сок 306/250кВА" Красноярский район Самарская область</t>
  </si>
  <si>
    <t>ОСР 6-02-01</t>
  </si>
  <si>
    <t>"Реконструкция КВЛ-6кВ Ф-16 ЦРП-6-КТП-178" г.о. Новокуйбышевск Самарская область</t>
  </si>
  <si>
    <t>ОСР 6-09-01</t>
  </si>
  <si>
    <t>ОСР 518-09-01</t>
  </si>
  <si>
    <t>ОСР 6-12-01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</si>
  <si>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</si>
  <si>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</si>
  <si>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</si>
  <si>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</si>
  <si>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</si>
  <si>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</si>
  <si>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</si>
  <si>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</si>
  <si>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</si>
  <si>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</si>
  <si>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</si>
  <si>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</si>
  <si>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АПвПу 3х120мк</t>
  </si>
  <si>
    <t>ФСБЦ-21.1.07.02-1164</t>
  </si>
  <si>
    <t>Счетчик активной и реактивной энергии трехфазный трансформаторного включения  5(10)А AD13А.3-LRs-Z-2r-JW (3-6-1)</t>
  </si>
  <si>
    <t>Маршрутизатор RTR8A.LRsGE-2-1RUFG (DC1S.2-1)</t>
  </si>
  <si>
    <t>Счетчик активной и реактивной энергии трехфазный электронный 4-х проводный, класс точности 1,0, прямого включения  10(100)А AD13А.M1.2-FLRs-R (2-20-1)</t>
  </si>
  <si>
    <t>Трансформатор тока ТТИ-40-400/5</t>
  </si>
  <si>
    <t>КП ВЭЛС №151 от 19.03.2024г</t>
  </si>
  <si>
    <t>Трансформатор тока ТТИ-30-100/5</t>
  </si>
  <si>
    <t>Трансформатор тока ТТИ-30-200/5</t>
  </si>
  <si>
    <t>Трансформатор тока ТТИ-30-300/5</t>
  </si>
  <si>
    <t>Реконструкция КЛ-0,4кВ Ф-2 от ЗТП МУХ 216/250кВА" г.о. Отрадный Самарская область (КЛ 0,4кВ двухцепная-0,077км, КЛ 0,4 кВ одноцепная-0,0985км, учет-2т.у.)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</si>
</sst>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0" formatCode="0.00000000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2" fontId="13" fillId="2" borderId="0" xfId="4" applyNumberFormat="1" applyFont="1" applyFill="1" applyAlignment="1">
      <alignment horizontal="center" vertical="center"/>
    </xf>
    <xf numFmtId="2" fontId="13" fillId="0" borderId="0" xfId="4" applyNumberFormat="1" applyFont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180" fontId="13" fillId="0" borderId="0" xfId="4" applyNumberFormat="1" applyFont="1" applyAlignment="1">
      <alignment horizontal="center" vertical="center"/>
    </xf>
    <xf numFmtId="168" fontId="13" fillId="0" borderId="0" xfId="4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3" fillId="0" borderId="1" xfId="1" applyNumberFormat="1" applyFont="1" applyFill="1" applyBorder="1" applyAlignment="1">
      <alignment horizontal="left" vertical="center" wrapText="1" indent="17"/>
    </xf>
    <xf numFmtId="164" fontId="13" fillId="0" borderId="1" xfId="1" applyFont="1" applyFill="1" applyBorder="1" applyAlignment="1">
      <alignment horizontal="left" vertical="center" wrapText="1" indent="17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52;&#1062;&#1056;/Gipro%20G/&#1057;&#1057;&#1050;/&#1054;&#1041;&#1056;&#1040;&#1047;&#1045;&#1062;%20&#1056;&#1040;&#1057;&#1063;&#1025;&#1058;&#1040;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ка затрат"/>
      <sheetName val="ССР"/>
      <sheetName val="ОСР 553-02-01"/>
      <sheetName val="ОСР 553-09-01"/>
      <sheetName val="ОСР 553-12-01"/>
      <sheetName val="ОСР 525-02-01"/>
      <sheetName val="ОСР 525-12-01"/>
      <sheetName val="Источники ЦИ"/>
      <sheetName val="Цена МАТ и ОБ по ТКП"/>
    </sheetNames>
    <sheetDataSet>
      <sheetData sheetId="0"/>
      <sheetData sheetId="1">
        <row r="73">
          <cell r="F7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topLeftCell="A19" zoomScale="90" zoomScaleNormal="90" workbookViewId="0">
      <selection activeCell="C40" sqref="C40: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9.6640625" customWidth="1"/>
    <col min="9" max="9" width="15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10" ht="15.75" customHeight="1">
      <c r="A17" s="87" t="s">
        <v>2</v>
      </c>
      <c r="B17" s="87"/>
      <c r="C17" s="87"/>
    </row>
    <row r="18" spans="1:10" ht="15.75" customHeight="1">
      <c r="A18" s="24"/>
      <c r="B18" s="24"/>
      <c r="C18" s="24"/>
    </row>
    <row r="19" spans="1:10" ht="72" customHeight="1">
      <c r="A19" s="88" t="s">
        <v>3</v>
      </c>
      <c r="B19" s="88"/>
      <c r="C19" s="88"/>
    </row>
    <row r="20" spans="1:10" ht="15.75" customHeight="1">
      <c r="A20" s="87" t="s">
        <v>4</v>
      </c>
      <c r="B20" s="87"/>
      <c r="C20" s="87"/>
    </row>
    <row r="21" spans="1:10" ht="15.75" customHeight="1">
      <c r="A21" s="24"/>
      <c r="B21" s="24"/>
      <c r="C21" s="24"/>
    </row>
    <row r="22" spans="1:10" ht="15.75" customHeight="1">
      <c r="A22" s="24"/>
      <c r="B22" s="24"/>
      <c r="C22" s="24"/>
    </row>
    <row r="23" spans="1:10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  <c r="J23" s="52"/>
    </row>
    <row r="24" spans="1:10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  <c r="J24" s="52"/>
    </row>
    <row r="25" spans="1:10" ht="15.75" customHeight="1">
      <c r="A25" s="89" t="s">
        <v>8</v>
      </c>
      <c r="B25" s="90"/>
      <c r="C25" s="91"/>
      <c r="D25" s="51"/>
      <c r="E25" s="51"/>
      <c r="F25" s="51"/>
      <c r="G25" s="52"/>
      <c r="H25" s="52"/>
      <c r="I25" s="52"/>
      <c r="J25" s="52"/>
    </row>
    <row r="26" spans="1:10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  <c r="J26" s="52"/>
    </row>
    <row r="27" spans="1:10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  <c r="J27" s="78"/>
    </row>
    <row r="28" spans="1:10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  <c r="J28" s="80"/>
    </row>
    <row r="29" spans="1:10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  <c r="J29" s="80"/>
    </row>
    <row r="30" spans="1:10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  <c r="J30" s="80"/>
    </row>
    <row r="31" spans="1:10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  <c r="J31" s="80"/>
    </row>
    <row r="32" spans="1:10" ht="15.6">
      <c r="A32" s="50">
        <v>3</v>
      </c>
      <c r="B32" s="53" t="s">
        <v>23</v>
      </c>
      <c r="C32" s="65">
        <f>C30*I34</f>
        <v>0</v>
      </c>
      <c r="D32" s="57"/>
      <c r="E32" s="66"/>
      <c r="F32" s="67"/>
      <c r="G32" s="68">
        <v>2023</v>
      </c>
      <c r="H32" s="60">
        <v>109.096466260827</v>
      </c>
      <c r="I32" s="81"/>
      <c r="J32" s="80"/>
    </row>
    <row r="33" spans="1:10" ht="15.6">
      <c r="A33" s="89" t="s">
        <v>24</v>
      </c>
      <c r="B33" s="90"/>
      <c r="C33" s="91"/>
      <c r="D33" s="51"/>
      <c r="E33" s="69"/>
      <c r="F33" s="70"/>
      <c r="G33" s="59">
        <v>2024</v>
      </c>
      <c r="H33" s="60">
        <v>109.113503262205</v>
      </c>
      <c r="I33" s="81"/>
      <c r="J33" s="80"/>
    </row>
    <row r="34" spans="1:10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  <c r="J34" s="80"/>
    </row>
    <row r="35" spans="1:10" ht="15.6">
      <c r="A35" s="55" t="s">
        <v>11</v>
      </c>
      <c r="B35" s="53" t="s">
        <v>12</v>
      </c>
      <c r="C35" s="73">
        <f>ССР!D80+ССР!E80</f>
        <v>8518.9304992237794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  <c r="J35" s="83"/>
    </row>
    <row r="36" spans="1:10" ht="15.6">
      <c r="A36" s="55" t="s">
        <v>16</v>
      </c>
      <c r="B36" s="53" t="s">
        <v>17</v>
      </c>
      <c r="C36" s="73">
        <f>[1]ССР!F73</f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  <c r="J36" s="80"/>
    </row>
    <row r="37" spans="1:10" ht="15.6">
      <c r="A37" s="55" t="s">
        <v>18</v>
      </c>
      <c r="B37" s="53" t="s">
        <v>19</v>
      </c>
      <c r="C37" s="73">
        <f>ССР!G80</f>
        <v>2066.2506011878399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  <c r="J37" s="84"/>
    </row>
    <row r="38" spans="1:10" ht="15.6">
      <c r="A38" s="50">
        <v>2</v>
      </c>
      <c r="B38" s="53" t="s">
        <v>20</v>
      </c>
      <c r="C38" s="73">
        <f>C35+C36+C37</f>
        <v>10585.181100411601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  <c r="J38" s="51"/>
    </row>
    <row r="39" spans="1:10" ht="15.6">
      <c r="A39" s="55" t="s">
        <v>21</v>
      </c>
      <c r="B39" s="53" t="s">
        <v>22</v>
      </c>
      <c r="C39" s="61">
        <f>C38-ROUND(C38/1.2,5)</f>
        <v>1764.1968504116201</v>
      </c>
      <c r="D39" s="57"/>
      <c r="E39" s="71"/>
      <c r="F39" s="57"/>
      <c r="G39" s="51"/>
      <c r="H39" s="51"/>
      <c r="I39" s="51"/>
      <c r="J39" s="51"/>
    </row>
    <row r="40" spans="1:10" ht="15.6">
      <c r="A40" s="50">
        <v>3</v>
      </c>
      <c r="B40" s="53" t="s">
        <v>23</v>
      </c>
      <c r="C40" s="106">
        <f>ROUND(C38*I35,5)</f>
        <v>11712.867850000001</v>
      </c>
      <c r="D40" s="57"/>
      <c r="E40" s="66"/>
      <c r="F40" s="67"/>
      <c r="G40" s="51"/>
      <c r="H40" s="51"/>
      <c r="I40" s="51"/>
      <c r="J40" s="51"/>
    </row>
    <row r="41" spans="1:10" ht="15.6">
      <c r="A41" s="50"/>
      <c r="B41" s="53"/>
      <c r="C41" s="107"/>
      <c r="D41" s="57"/>
      <c r="E41" s="74"/>
      <c r="F41" s="57"/>
      <c r="G41" s="51"/>
      <c r="H41" s="51"/>
      <c r="I41" s="51"/>
      <c r="J41" s="51"/>
    </row>
    <row r="42" spans="1:10" ht="15.6">
      <c r="A42" s="50"/>
      <c r="B42" s="53" t="s">
        <v>25</v>
      </c>
      <c r="C42" s="108">
        <f>C40+C32</f>
        <v>11712.867850000001</v>
      </c>
      <c r="D42" s="57"/>
      <c r="E42" s="66"/>
      <c r="F42" s="67"/>
      <c r="G42" s="51"/>
      <c r="H42" s="51"/>
      <c r="I42" s="75"/>
      <c r="J42" s="51"/>
    </row>
    <row r="43" spans="1:10" ht="15.6">
      <c r="A43" s="52"/>
      <c r="B43" s="52"/>
      <c r="C43" s="52"/>
      <c r="D43" s="75"/>
      <c r="E43" s="51"/>
      <c r="F43" s="72"/>
      <c r="G43" s="51"/>
      <c r="H43" s="51"/>
      <c r="I43" s="51"/>
      <c r="J43" s="51"/>
    </row>
    <row r="44" spans="1:10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  <c r="J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130</v>
      </c>
      <c r="C13" s="3" t="s">
        <v>131</v>
      </c>
      <c r="D13" s="32">
        <v>0</v>
      </c>
      <c r="E13" s="32">
        <v>0</v>
      </c>
      <c r="F13" s="32">
        <v>0</v>
      </c>
      <c r="G13" s="32">
        <v>7.835</v>
      </c>
      <c r="H13" s="32">
        <v>7.835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7.835</v>
      </c>
      <c r="H14" s="32">
        <v>7.835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2.8174999999999999</v>
      </c>
      <c r="H13" s="32">
        <v>2.8174999999999999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2.8174999999999999</v>
      </c>
      <c r="H14" s="32">
        <v>2.8174999999999999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1350.1324263815</v>
      </c>
      <c r="E13" s="32">
        <v>2694.5642175933999</v>
      </c>
      <c r="F13" s="32">
        <v>0</v>
      </c>
      <c r="G13" s="32">
        <v>0</v>
      </c>
      <c r="H13" s="32">
        <v>4044.6966439748999</v>
      </c>
      <c r="J13" s="20"/>
    </row>
    <row r="14" spans="1:14">
      <c r="A14" s="2"/>
      <c r="B14" s="33"/>
      <c r="C14" s="33" t="s">
        <v>110</v>
      </c>
      <c r="D14" s="32">
        <v>1350.1324263815</v>
      </c>
      <c r="E14" s="32">
        <v>2694.5642175933999</v>
      </c>
      <c r="F14" s="32">
        <v>0</v>
      </c>
      <c r="G14" s="32">
        <v>0</v>
      </c>
      <c r="H14" s="32">
        <v>4044.6966439748999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75.347884733133995</v>
      </c>
      <c r="H13" s="32">
        <v>75.347884733133995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75.347884733133995</v>
      </c>
      <c r="H14" s="32">
        <v>75.347884733133995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216.89662742536001</v>
      </c>
      <c r="H13" s="32">
        <v>216.89662742536001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216.89662742536001</v>
      </c>
      <c r="H14" s="32">
        <v>216.89662742536001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08"/>
  <sheetViews>
    <sheetView topLeftCell="A75" zoomScale="55" zoomScaleNormal="55" workbookViewId="0">
      <selection activeCell="H47" sqref="H47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133</v>
      </c>
      <c r="B1" s="10" t="s">
        <v>134</v>
      </c>
      <c r="C1" s="10" t="s">
        <v>135</v>
      </c>
      <c r="D1" s="10" t="s">
        <v>136</v>
      </c>
      <c r="E1" s="10" t="s">
        <v>137</v>
      </c>
      <c r="F1" s="10" t="s">
        <v>138</v>
      </c>
      <c r="G1" s="10" t="s">
        <v>139</v>
      </c>
      <c r="H1" s="10" t="s">
        <v>140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6" t="s">
        <v>42</v>
      </c>
      <c r="B3" s="97"/>
      <c r="C3" s="11"/>
      <c r="D3" s="12">
        <v>5884.4000336443996</v>
      </c>
      <c r="E3" s="13"/>
      <c r="F3" s="13"/>
      <c r="G3" s="13"/>
      <c r="H3" s="14"/>
    </row>
    <row r="4" spans="1:8">
      <c r="A4" s="102" t="s">
        <v>141</v>
      </c>
      <c r="B4" s="15" t="s">
        <v>142</v>
      </c>
      <c r="C4" s="11"/>
      <c r="D4" s="12">
        <v>1928.3090849785001</v>
      </c>
      <c r="E4" s="13"/>
      <c r="F4" s="13"/>
      <c r="G4" s="13"/>
      <c r="H4" s="14"/>
    </row>
    <row r="5" spans="1:8">
      <c r="A5" s="102"/>
      <c r="B5" s="15" t="s">
        <v>143</v>
      </c>
      <c r="C5" s="10"/>
      <c r="D5" s="12">
        <v>3848.4763118896999</v>
      </c>
      <c r="E5" s="13"/>
      <c r="F5" s="13"/>
      <c r="G5" s="13"/>
      <c r="H5" s="16"/>
    </row>
    <row r="6" spans="1:8">
      <c r="A6" s="103"/>
      <c r="B6" s="15" t="s">
        <v>144</v>
      </c>
      <c r="C6" s="10"/>
      <c r="D6" s="12">
        <v>0</v>
      </c>
      <c r="E6" s="13"/>
      <c r="F6" s="13"/>
      <c r="G6" s="13"/>
      <c r="H6" s="16"/>
    </row>
    <row r="7" spans="1:8">
      <c r="A7" s="103"/>
      <c r="B7" s="15" t="s">
        <v>145</v>
      </c>
      <c r="C7" s="10"/>
      <c r="D7" s="12">
        <v>0</v>
      </c>
      <c r="E7" s="13"/>
      <c r="F7" s="13"/>
      <c r="G7" s="13"/>
      <c r="H7" s="16"/>
    </row>
    <row r="8" spans="1:8">
      <c r="A8" s="98" t="s">
        <v>109</v>
      </c>
      <c r="B8" s="99"/>
      <c r="C8" s="102" t="s">
        <v>146</v>
      </c>
      <c r="D8" s="17">
        <v>1732.0887528932999</v>
      </c>
      <c r="E8" s="13">
        <v>9.8499999999999998E-4</v>
      </c>
      <c r="F8" s="13" t="s">
        <v>147</v>
      </c>
      <c r="G8" s="17">
        <v>1758465.7389779999</v>
      </c>
      <c r="H8" s="16"/>
    </row>
    <row r="9" spans="1:8">
      <c r="A9" s="104">
        <v>1</v>
      </c>
      <c r="B9" s="15" t="s">
        <v>142</v>
      </c>
      <c r="C9" s="102"/>
      <c r="D9" s="17">
        <v>578.17665859701003</v>
      </c>
      <c r="E9" s="13"/>
      <c r="F9" s="13"/>
      <c r="G9" s="13"/>
      <c r="H9" s="103" t="s">
        <v>42</v>
      </c>
    </row>
    <row r="10" spans="1:8">
      <c r="A10" s="102"/>
      <c r="B10" s="15" t="s">
        <v>143</v>
      </c>
      <c r="C10" s="102"/>
      <c r="D10" s="17">
        <v>1153.9120942963</v>
      </c>
      <c r="E10" s="13"/>
      <c r="F10" s="13"/>
      <c r="G10" s="13"/>
      <c r="H10" s="103"/>
    </row>
    <row r="11" spans="1:8">
      <c r="A11" s="102"/>
      <c r="B11" s="15" t="s">
        <v>144</v>
      </c>
      <c r="C11" s="102"/>
      <c r="D11" s="17">
        <v>0</v>
      </c>
      <c r="E11" s="13"/>
      <c r="F11" s="13"/>
      <c r="G11" s="13"/>
      <c r="H11" s="103"/>
    </row>
    <row r="12" spans="1:8">
      <c r="A12" s="102"/>
      <c r="B12" s="15" t="s">
        <v>145</v>
      </c>
      <c r="C12" s="102"/>
      <c r="D12" s="17">
        <v>0</v>
      </c>
      <c r="E12" s="13"/>
      <c r="F12" s="13"/>
      <c r="G12" s="13"/>
      <c r="H12" s="103"/>
    </row>
    <row r="13" spans="1:8">
      <c r="A13" s="98" t="s">
        <v>109</v>
      </c>
      <c r="B13" s="99"/>
      <c r="C13" s="102" t="s">
        <v>44</v>
      </c>
      <c r="D13" s="17">
        <v>4044.6966439748999</v>
      </c>
      <c r="E13" s="13">
        <v>0.77</v>
      </c>
      <c r="F13" s="13" t="s">
        <v>148</v>
      </c>
      <c r="G13" s="17">
        <v>5252.8527843828997</v>
      </c>
      <c r="H13" s="16"/>
    </row>
    <row r="14" spans="1:8">
      <c r="A14" s="104">
        <v>2</v>
      </c>
      <c r="B14" s="15" t="s">
        <v>142</v>
      </c>
      <c r="C14" s="102"/>
      <c r="D14" s="17">
        <v>1350.1324263815</v>
      </c>
      <c r="E14" s="13"/>
      <c r="F14" s="13"/>
      <c r="G14" s="13"/>
      <c r="H14" s="103" t="s">
        <v>42</v>
      </c>
    </row>
    <row r="15" spans="1:8">
      <c r="A15" s="102"/>
      <c r="B15" s="15" t="s">
        <v>143</v>
      </c>
      <c r="C15" s="102"/>
      <c r="D15" s="17">
        <v>2694.5642175933999</v>
      </c>
      <c r="E15" s="13"/>
      <c r="F15" s="13"/>
      <c r="G15" s="13"/>
      <c r="H15" s="103"/>
    </row>
    <row r="16" spans="1:8">
      <c r="A16" s="102"/>
      <c r="B16" s="15" t="s">
        <v>144</v>
      </c>
      <c r="C16" s="102"/>
      <c r="D16" s="17">
        <v>0</v>
      </c>
      <c r="E16" s="13"/>
      <c r="F16" s="13"/>
      <c r="G16" s="13"/>
      <c r="H16" s="103"/>
    </row>
    <row r="17" spans="1:8">
      <c r="A17" s="102"/>
      <c r="B17" s="15" t="s">
        <v>145</v>
      </c>
      <c r="C17" s="102"/>
      <c r="D17" s="17">
        <v>0</v>
      </c>
      <c r="E17" s="13"/>
      <c r="F17" s="13"/>
      <c r="G17" s="13"/>
      <c r="H17" s="103"/>
    </row>
    <row r="18" spans="1:8">
      <c r="A18" s="102" t="s">
        <v>149</v>
      </c>
      <c r="B18" s="15" t="s">
        <v>142</v>
      </c>
      <c r="C18" s="10"/>
      <c r="D18" s="12">
        <v>1928.3090849785001</v>
      </c>
      <c r="E18" s="13"/>
      <c r="F18" s="13"/>
      <c r="G18" s="13"/>
      <c r="H18" s="16"/>
    </row>
    <row r="19" spans="1:8">
      <c r="A19" s="102"/>
      <c r="B19" s="15" t="s">
        <v>143</v>
      </c>
      <c r="C19" s="10"/>
      <c r="D19" s="12">
        <v>3848.4763118896999</v>
      </c>
      <c r="E19" s="13"/>
      <c r="F19" s="13"/>
      <c r="G19" s="13"/>
      <c r="H19" s="16"/>
    </row>
    <row r="20" spans="1:8">
      <c r="A20" s="102"/>
      <c r="B20" s="15" t="s">
        <v>144</v>
      </c>
      <c r="C20" s="10"/>
      <c r="D20" s="12">
        <v>0</v>
      </c>
      <c r="E20" s="13"/>
      <c r="F20" s="13"/>
      <c r="G20" s="13"/>
      <c r="H20" s="16"/>
    </row>
    <row r="21" spans="1:8">
      <c r="A21" s="102"/>
      <c r="B21" s="15" t="s">
        <v>145</v>
      </c>
      <c r="C21" s="10"/>
      <c r="D21" s="12">
        <v>107.6146367762</v>
      </c>
      <c r="E21" s="13"/>
      <c r="F21" s="13"/>
      <c r="G21" s="13"/>
      <c r="H21" s="16"/>
    </row>
    <row r="22" spans="1:8">
      <c r="A22" s="98" t="s">
        <v>113</v>
      </c>
      <c r="B22" s="99"/>
      <c r="C22" s="102" t="s">
        <v>146</v>
      </c>
      <c r="D22" s="17">
        <v>32.266752043067001</v>
      </c>
      <c r="E22" s="13">
        <v>9.8499999999999998E-4</v>
      </c>
      <c r="F22" s="13" t="s">
        <v>147</v>
      </c>
      <c r="G22" s="17">
        <v>32758.123901591</v>
      </c>
      <c r="H22" s="16"/>
    </row>
    <row r="23" spans="1:8">
      <c r="A23" s="104">
        <v>1</v>
      </c>
      <c r="B23" s="15" t="s">
        <v>142</v>
      </c>
      <c r="C23" s="102"/>
      <c r="D23" s="17">
        <v>0</v>
      </c>
      <c r="E23" s="13"/>
      <c r="F23" s="13"/>
      <c r="G23" s="13"/>
      <c r="H23" s="103" t="s">
        <v>42</v>
      </c>
    </row>
    <row r="24" spans="1:8">
      <c r="A24" s="102"/>
      <c r="B24" s="15" t="s">
        <v>143</v>
      </c>
      <c r="C24" s="102"/>
      <c r="D24" s="17">
        <v>0</v>
      </c>
      <c r="E24" s="13"/>
      <c r="F24" s="13"/>
      <c r="G24" s="13"/>
      <c r="H24" s="103"/>
    </row>
    <row r="25" spans="1:8">
      <c r="A25" s="102"/>
      <c r="B25" s="15" t="s">
        <v>144</v>
      </c>
      <c r="C25" s="102"/>
      <c r="D25" s="17">
        <v>0</v>
      </c>
      <c r="E25" s="13"/>
      <c r="F25" s="13"/>
      <c r="G25" s="13"/>
      <c r="H25" s="103"/>
    </row>
    <row r="26" spans="1:8">
      <c r="A26" s="102"/>
      <c r="B26" s="15" t="s">
        <v>145</v>
      </c>
      <c r="C26" s="102"/>
      <c r="D26" s="17">
        <v>32.266752043067001</v>
      </c>
      <c r="E26" s="13"/>
      <c r="F26" s="13"/>
      <c r="G26" s="13"/>
      <c r="H26" s="103"/>
    </row>
    <row r="27" spans="1:8">
      <c r="A27" s="98" t="s">
        <v>113</v>
      </c>
      <c r="B27" s="99"/>
      <c r="C27" s="102" t="s">
        <v>44</v>
      </c>
      <c r="D27" s="17">
        <v>75.347884733133995</v>
      </c>
      <c r="E27" s="13">
        <v>0.77</v>
      </c>
      <c r="F27" s="13" t="s">
        <v>148</v>
      </c>
      <c r="G27" s="17">
        <v>97.854395757316993</v>
      </c>
      <c r="H27" s="16"/>
    </row>
    <row r="28" spans="1:8">
      <c r="A28" s="104">
        <v>2</v>
      </c>
      <c r="B28" s="15" t="s">
        <v>142</v>
      </c>
      <c r="C28" s="102"/>
      <c r="D28" s="17">
        <v>0</v>
      </c>
      <c r="E28" s="13"/>
      <c r="F28" s="13"/>
      <c r="G28" s="13"/>
      <c r="H28" s="103" t="s">
        <v>42</v>
      </c>
    </row>
    <row r="29" spans="1:8">
      <c r="A29" s="102"/>
      <c r="B29" s="15" t="s">
        <v>143</v>
      </c>
      <c r="C29" s="102"/>
      <c r="D29" s="17">
        <v>0</v>
      </c>
      <c r="E29" s="13"/>
      <c r="F29" s="13"/>
      <c r="G29" s="13"/>
      <c r="H29" s="103"/>
    </row>
    <row r="30" spans="1:8">
      <c r="A30" s="102"/>
      <c r="B30" s="15" t="s">
        <v>144</v>
      </c>
      <c r="C30" s="102"/>
      <c r="D30" s="17">
        <v>0</v>
      </c>
      <c r="E30" s="13"/>
      <c r="F30" s="13"/>
      <c r="G30" s="13"/>
      <c r="H30" s="103"/>
    </row>
    <row r="31" spans="1:8">
      <c r="A31" s="102"/>
      <c r="B31" s="15" t="s">
        <v>145</v>
      </c>
      <c r="C31" s="102"/>
      <c r="D31" s="17">
        <v>75.347884733133995</v>
      </c>
      <c r="E31" s="13"/>
      <c r="F31" s="13"/>
      <c r="G31" s="13"/>
      <c r="H31" s="103"/>
    </row>
    <row r="32" spans="1:8" ht="24.6">
      <c r="A32" s="100" t="s">
        <v>115</v>
      </c>
      <c r="B32" s="97"/>
      <c r="C32" s="10"/>
      <c r="D32" s="12">
        <v>312.59728825859003</v>
      </c>
      <c r="E32" s="13"/>
      <c r="F32" s="13"/>
      <c r="G32" s="13"/>
      <c r="H32" s="16"/>
    </row>
    <row r="33" spans="1:8">
      <c r="A33" s="102" t="s">
        <v>150</v>
      </c>
      <c r="B33" s="15" t="s">
        <v>142</v>
      </c>
      <c r="C33" s="10"/>
      <c r="D33" s="12">
        <v>0</v>
      </c>
      <c r="E33" s="13"/>
      <c r="F33" s="13"/>
      <c r="G33" s="13"/>
      <c r="H33" s="16"/>
    </row>
    <row r="34" spans="1:8">
      <c r="A34" s="102"/>
      <c r="B34" s="15" t="s">
        <v>143</v>
      </c>
      <c r="C34" s="10"/>
      <c r="D34" s="12">
        <v>0</v>
      </c>
      <c r="E34" s="13"/>
      <c r="F34" s="13"/>
      <c r="G34" s="13"/>
      <c r="H34" s="16"/>
    </row>
    <row r="35" spans="1:8">
      <c r="A35" s="102"/>
      <c r="B35" s="15" t="s">
        <v>144</v>
      </c>
      <c r="C35" s="10"/>
      <c r="D35" s="12">
        <v>0</v>
      </c>
      <c r="E35" s="13"/>
      <c r="F35" s="13"/>
      <c r="G35" s="13"/>
      <c r="H35" s="16"/>
    </row>
    <row r="36" spans="1:8">
      <c r="A36" s="102"/>
      <c r="B36" s="15" t="s">
        <v>145</v>
      </c>
      <c r="C36" s="10"/>
      <c r="D36" s="12">
        <v>309.77978825858997</v>
      </c>
      <c r="E36" s="13"/>
      <c r="F36" s="13"/>
      <c r="G36" s="13"/>
      <c r="H36" s="16"/>
    </row>
    <row r="37" spans="1:8">
      <c r="A37" s="98" t="s">
        <v>115</v>
      </c>
      <c r="B37" s="99"/>
      <c r="C37" s="102" t="s">
        <v>146</v>
      </c>
      <c r="D37" s="17">
        <v>92.883160833231997</v>
      </c>
      <c r="E37" s="13">
        <v>9.8499999999999998E-4</v>
      </c>
      <c r="F37" s="13" t="s">
        <v>147</v>
      </c>
      <c r="G37" s="17">
        <v>94297.625211403007</v>
      </c>
      <c r="H37" s="16"/>
    </row>
    <row r="38" spans="1:8">
      <c r="A38" s="104">
        <v>1</v>
      </c>
      <c r="B38" s="15" t="s">
        <v>142</v>
      </c>
      <c r="C38" s="102"/>
      <c r="D38" s="17">
        <v>0</v>
      </c>
      <c r="E38" s="13"/>
      <c r="F38" s="13"/>
      <c r="G38" s="13"/>
      <c r="H38" s="103" t="s">
        <v>42</v>
      </c>
    </row>
    <row r="39" spans="1:8">
      <c r="A39" s="102"/>
      <c r="B39" s="15" t="s">
        <v>143</v>
      </c>
      <c r="C39" s="102"/>
      <c r="D39" s="17">
        <v>0</v>
      </c>
      <c r="E39" s="13"/>
      <c r="F39" s="13"/>
      <c r="G39" s="13"/>
      <c r="H39" s="103"/>
    </row>
    <row r="40" spans="1:8">
      <c r="A40" s="102"/>
      <c r="B40" s="15" t="s">
        <v>144</v>
      </c>
      <c r="C40" s="102"/>
      <c r="D40" s="17">
        <v>0</v>
      </c>
      <c r="E40" s="13"/>
      <c r="F40" s="13"/>
      <c r="G40" s="13"/>
      <c r="H40" s="103"/>
    </row>
    <row r="41" spans="1:8">
      <c r="A41" s="102"/>
      <c r="B41" s="15" t="s">
        <v>145</v>
      </c>
      <c r="C41" s="102"/>
      <c r="D41" s="17">
        <v>92.883160833231997</v>
      </c>
      <c r="E41" s="13"/>
      <c r="F41" s="13"/>
      <c r="G41" s="13"/>
      <c r="H41" s="103"/>
    </row>
    <row r="42" spans="1:8">
      <c r="A42" s="98" t="s">
        <v>115</v>
      </c>
      <c r="B42" s="99"/>
      <c r="C42" s="102" t="s">
        <v>44</v>
      </c>
      <c r="D42" s="17">
        <v>216.89662742536001</v>
      </c>
      <c r="E42" s="13">
        <v>0.77</v>
      </c>
      <c r="F42" s="13" t="s">
        <v>148</v>
      </c>
      <c r="G42" s="17">
        <v>281.68393172124001</v>
      </c>
      <c r="H42" s="16"/>
    </row>
    <row r="43" spans="1:8">
      <c r="A43" s="104">
        <v>2</v>
      </c>
      <c r="B43" s="15" t="s">
        <v>142</v>
      </c>
      <c r="C43" s="102"/>
      <c r="D43" s="17">
        <v>0</v>
      </c>
      <c r="E43" s="13"/>
      <c r="F43" s="13"/>
      <c r="G43" s="13"/>
      <c r="H43" s="103" t="s">
        <v>42</v>
      </c>
    </row>
    <row r="44" spans="1:8">
      <c r="A44" s="102"/>
      <c r="B44" s="15" t="s">
        <v>143</v>
      </c>
      <c r="C44" s="102"/>
      <c r="D44" s="17">
        <v>0</v>
      </c>
      <c r="E44" s="13"/>
      <c r="F44" s="13"/>
      <c r="G44" s="13"/>
      <c r="H44" s="103"/>
    </row>
    <row r="45" spans="1:8">
      <c r="A45" s="102"/>
      <c r="B45" s="15" t="s">
        <v>144</v>
      </c>
      <c r="C45" s="102"/>
      <c r="D45" s="17">
        <v>0</v>
      </c>
      <c r="E45" s="13"/>
      <c r="F45" s="13"/>
      <c r="G45" s="13"/>
      <c r="H45" s="103"/>
    </row>
    <row r="46" spans="1:8">
      <c r="A46" s="102"/>
      <c r="B46" s="15" t="s">
        <v>145</v>
      </c>
      <c r="C46" s="102"/>
      <c r="D46" s="17">
        <v>216.89662742536001</v>
      </c>
      <c r="E46" s="13"/>
      <c r="F46" s="13"/>
      <c r="G46" s="13"/>
      <c r="H46" s="103"/>
    </row>
    <row r="47" spans="1:8">
      <c r="A47" s="102" t="s">
        <v>151</v>
      </c>
      <c r="B47" s="15" t="s">
        <v>142</v>
      </c>
      <c r="C47" s="10"/>
      <c r="D47" s="12">
        <v>0</v>
      </c>
      <c r="E47" s="13"/>
      <c r="F47" s="13"/>
      <c r="G47" s="13"/>
      <c r="H47" s="16"/>
    </row>
    <row r="48" spans="1:8">
      <c r="A48" s="102"/>
      <c r="B48" s="15" t="s">
        <v>143</v>
      </c>
      <c r="C48" s="10"/>
      <c r="D48" s="12">
        <v>0</v>
      </c>
      <c r="E48" s="13"/>
      <c r="F48" s="13"/>
      <c r="G48" s="13"/>
      <c r="H48" s="16"/>
    </row>
    <row r="49" spans="1:8">
      <c r="A49" s="102"/>
      <c r="B49" s="15" t="s">
        <v>144</v>
      </c>
      <c r="C49" s="10"/>
      <c r="D49" s="12">
        <v>0</v>
      </c>
      <c r="E49" s="13"/>
      <c r="F49" s="13"/>
      <c r="G49" s="13"/>
      <c r="H49" s="16"/>
    </row>
    <row r="50" spans="1:8">
      <c r="A50" s="102"/>
      <c r="B50" s="15" t="s">
        <v>145</v>
      </c>
      <c r="C50" s="10"/>
      <c r="D50" s="12">
        <v>312.59728825859003</v>
      </c>
      <c r="E50" s="13"/>
      <c r="F50" s="13"/>
      <c r="G50" s="13"/>
      <c r="H50" s="16"/>
    </row>
    <row r="51" spans="1:8">
      <c r="A51" s="98" t="s">
        <v>115</v>
      </c>
      <c r="B51" s="99"/>
      <c r="C51" s="102" t="s">
        <v>152</v>
      </c>
      <c r="D51" s="17">
        <v>2.8174999999999999</v>
      </c>
      <c r="E51" s="13">
        <v>2</v>
      </c>
      <c r="F51" s="13" t="s">
        <v>153</v>
      </c>
      <c r="G51" s="17">
        <v>1.4087499999999999</v>
      </c>
      <c r="H51" s="16"/>
    </row>
    <row r="52" spans="1:8">
      <c r="A52" s="104">
        <v>1</v>
      </c>
      <c r="B52" s="15" t="s">
        <v>142</v>
      </c>
      <c r="C52" s="102"/>
      <c r="D52" s="17">
        <v>0</v>
      </c>
      <c r="E52" s="13"/>
      <c r="F52" s="13"/>
      <c r="G52" s="13"/>
      <c r="H52" s="103" t="s">
        <v>154</v>
      </c>
    </row>
    <row r="53" spans="1:8">
      <c r="A53" s="102"/>
      <c r="B53" s="15" t="s">
        <v>143</v>
      </c>
      <c r="C53" s="102"/>
      <c r="D53" s="17">
        <v>0</v>
      </c>
      <c r="E53" s="13"/>
      <c r="F53" s="13"/>
      <c r="G53" s="13"/>
      <c r="H53" s="103"/>
    </row>
    <row r="54" spans="1:8">
      <c r="A54" s="102"/>
      <c r="B54" s="15" t="s">
        <v>144</v>
      </c>
      <c r="C54" s="102"/>
      <c r="D54" s="17">
        <v>0</v>
      </c>
      <c r="E54" s="13"/>
      <c r="F54" s="13"/>
      <c r="G54" s="13"/>
      <c r="H54" s="103"/>
    </row>
    <row r="55" spans="1:8">
      <c r="A55" s="102"/>
      <c r="B55" s="15" t="s">
        <v>145</v>
      </c>
      <c r="C55" s="102"/>
      <c r="D55" s="17">
        <v>2.8174999999999999</v>
      </c>
      <c r="E55" s="13"/>
      <c r="F55" s="13"/>
      <c r="G55" s="13"/>
      <c r="H55" s="103"/>
    </row>
    <row r="56" spans="1:8" ht="24.6">
      <c r="A56" s="100" t="s">
        <v>118</v>
      </c>
      <c r="B56" s="97"/>
      <c r="C56" s="10"/>
      <c r="D56" s="12">
        <v>466.85518378689</v>
      </c>
      <c r="E56" s="13"/>
      <c r="F56" s="13"/>
      <c r="G56" s="13"/>
      <c r="H56" s="16"/>
    </row>
    <row r="57" spans="1:8">
      <c r="A57" s="102" t="s">
        <v>155</v>
      </c>
      <c r="B57" s="15" t="s">
        <v>142</v>
      </c>
      <c r="C57" s="10"/>
      <c r="D57" s="12">
        <v>329.11367641628999</v>
      </c>
      <c r="E57" s="13"/>
      <c r="F57" s="13"/>
      <c r="G57" s="13"/>
      <c r="H57" s="16"/>
    </row>
    <row r="58" spans="1:8">
      <c r="A58" s="102"/>
      <c r="B58" s="15" t="s">
        <v>143</v>
      </c>
      <c r="C58" s="10"/>
      <c r="D58" s="12">
        <v>135.75843285309</v>
      </c>
      <c r="E58" s="13"/>
      <c r="F58" s="13"/>
      <c r="G58" s="13"/>
      <c r="H58" s="16"/>
    </row>
    <row r="59" spans="1:8">
      <c r="A59" s="102"/>
      <c r="B59" s="15" t="s">
        <v>144</v>
      </c>
      <c r="C59" s="10"/>
      <c r="D59" s="12">
        <v>0</v>
      </c>
      <c r="E59" s="13"/>
      <c r="F59" s="13"/>
      <c r="G59" s="13"/>
      <c r="H59" s="16"/>
    </row>
    <row r="60" spans="1:8">
      <c r="A60" s="102"/>
      <c r="B60" s="15" t="s">
        <v>145</v>
      </c>
      <c r="C60" s="10"/>
      <c r="D60" s="12">
        <v>1.9830745175055</v>
      </c>
      <c r="E60" s="13"/>
      <c r="F60" s="13"/>
      <c r="G60" s="13"/>
      <c r="H60" s="16"/>
    </row>
    <row r="61" spans="1:8">
      <c r="A61" s="98" t="s">
        <v>120</v>
      </c>
      <c r="B61" s="99"/>
      <c r="C61" s="102" t="s">
        <v>44</v>
      </c>
      <c r="D61" s="17">
        <v>466.85518378689</v>
      </c>
      <c r="E61" s="13">
        <v>9.8500000000000004E-2</v>
      </c>
      <c r="F61" s="13" t="s">
        <v>148</v>
      </c>
      <c r="G61" s="17">
        <v>4739.6465359075</v>
      </c>
      <c r="H61" s="16"/>
    </row>
    <row r="62" spans="1:8">
      <c r="A62" s="104">
        <v>1</v>
      </c>
      <c r="B62" s="15" t="s">
        <v>142</v>
      </c>
      <c r="C62" s="102"/>
      <c r="D62" s="17">
        <v>329.11367641628999</v>
      </c>
      <c r="E62" s="13"/>
      <c r="F62" s="13"/>
      <c r="G62" s="13"/>
      <c r="H62" s="103" t="s">
        <v>156</v>
      </c>
    </row>
    <row r="63" spans="1:8">
      <c r="A63" s="102"/>
      <c r="B63" s="15" t="s">
        <v>143</v>
      </c>
      <c r="C63" s="102"/>
      <c r="D63" s="17">
        <v>135.75843285309</v>
      </c>
      <c r="E63" s="13"/>
      <c r="F63" s="13"/>
      <c r="G63" s="13"/>
      <c r="H63" s="103"/>
    </row>
    <row r="64" spans="1:8">
      <c r="A64" s="102"/>
      <c r="B64" s="15" t="s">
        <v>144</v>
      </c>
      <c r="C64" s="102"/>
      <c r="D64" s="17">
        <v>0</v>
      </c>
      <c r="E64" s="13"/>
      <c r="F64" s="13"/>
      <c r="G64" s="13"/>
      <c r="H64" s="103"/>
    </row>
    <row r="65" spans="1:8">
      <c r="A65" s="102"/>
      <c r="B65" s="15" t="s">
        <v>145</v>
      </c>
      <c r="C65" s="102"/>
      <c r="D65" s="17">
        <v>1.9830745175055</v>
      </c>
      <c r="E65" s="13"/>
      <c r="F65" s="13"/>
      <c r="G65" s="13"/>
      <c r="H65" s="103"/>
    </row>
    <row r="66" spans="1:8" ht="24.6">
      <c r="A66" s="100" t="s">
        <v>75</v>
      </c>
      <c r="B66" s="97"/>
      <c r="C66" s="10"/>
      <c r="D66" s="12">
        <v>9.8180745175055009</v>
      </c>
      <c r="E66" s="13"/>
      <c r="F66" s="13"/>
      <c r="G66" s="13"/>
      <c r="H66" s="16"/>
    </row>
    <row r="67" spans="1:8">
      <c r="A67" s="102" t="s">
        <v>157</v>
      </c>
      <c r="B67" s="15" t="s">
        <v>142</v>
      </c>
      <c r="C67" s="10"/>
      <c r="D67" s="12">
        <v>0</v>
      </c>
      <c r="E67" s="13"/>
      <c r="F67" s="13"/>
      <c r="G67" s="13"/>
      <c r="H67" s="16"/>
    </row>
    <row r="68" spans="1:8">
      <c r="A68" s="102"/>
      <c r="B68" s="15" t="s">
        <v>143</v>
      </c>
      <c r="C68" s="10"/>
      <c r="D68" s="12">
        <v>0</v>
      </c>
      <c r="E68" s="13"/>
      <c r="F68" s="13"/>
      <c r="G68" s="13"/>
      <c r="H68" s="16"/>
    </row>
    <row r="69" spans="1:8">
      <c r="A69" s="102"/>
      <c r="B69" s="15" t="s">
        <v>144</v>
      </c>
      <c r="C69" s="10"/>
      <c r="D69" s="12">
        <v>0</v>
      </c>
      <c r="E69" s="13"/>
      <c r="F69" s="13"/>
      <c r="G69" s="13"/>
      <c r="H69" s="16"/>
    </row>
    <row r="70" spans="1:8">
      <c r="A70" s="102"/>
      <c r="B70" s="15" t="s">
        <v>145</v>
      </c>
      <c r="C70" s="10"/>
      <c r="D70" s="12">
        <v>1.9830745175055</v>
      </c>
      <c r="E70" s="13"/>
      <c r="F70" s="13"/>
      <c r="G70" s="13"/>
      <c r="H70" s="16"/>
    </row>
    <row r="71" spans="1:8">
      <c r="A71" s="98" t="s">
        <v>123</v>
      </c>
      <c r="B71" s="99"/>
      <c r="C71" s="102" t="s">
        <v>44</v>
      </c>
      <c r="D71" s="17">
        <v>1.9830745175055</v>
      </c>
      <c r="E71" s="13">
        <v>9.8500000000000004E-2</v>
      </c>
      <c r="F71" s="13" t="s">
        <v>148</v>
      </c>
      <c r="G71" s="17">
        <v>20.132736218329999</v>
      </c>
      <c r="H71" s="16"/>
    </row>
    <row r="72" spans="1:8">
      <c r="A72" s="104">
        <v>1</v>
      </c>
      <c r="B72" s="15" t="s">
        <v>142</v>
      </c>
      <c r="C72" s="102"/>
      <c r="D72" s="17">
        <v>0</v>
      </c>
      <c r="E72" s="13"/>
      <c r="F72" s="13"/>
      <c r="G72" s="13"/>
      <c r="H72" s="103" t="s">
        <v>156</v>
      </c>
    </row>
    <row r="73" spans="1:8">
      <c r="A73" s="102"/>
      <c r="B73" s="15" t="s">
        <v>143</v>
      </c>
      <c r="C73" s="102"/>
      <c r="D73" s="17">
        <v>0</v>
      </c>
      <c r="E73" s="13"/>
      <c r="F73" s="13"/>
      <c r="G73" s="13"/>
      <c r="H73" s="103"/>
    </row>
    <row r="74" spans="1:8">
      <c r="A74" s="102"/>
      <c r="B74" s="15" t="s">
        <v>144</v>
      </c>
      <c r="C74" s="102"/>
      <c r="D74" s="17">
        <v>0</v>
      </c>
      <c r="E74" s="13"/>
      <c r="F74" s="13"/>
      <c r="G74" s="13"/>
      <c r="H74" s="103"/>
    </row>
    <row r="75" spans="1:8">
      <c r="A75" s="102"/>
      <c r="B75" s="15" t="s">
        <v>145</v>
      </c>
      <c r="C75" s="102"/>
      <c r="D75" s="17">
        <v>1.9830745175055</v>
      </c>
      <c r="E75" s="13"/>
      <c r="F75" s="13"/>
      <c r="G75" s="13"/>
      <c r="H75" s="103"/>
    </row>
    <row r="76" spans="1:8">
      <c r="A76" s="102" t="s">
        <v>158</v>
      </c>
      <c r="B76" s="15" t="s">
        <v>142</v>
      </c>
      <c r="C76" s="10"/>
      <c r="D76" s="12">
        <v>0</v>
      </c>
      <c r="E76" s="13"/>
      <c r="F76" s="13"/>
      <c r="G76" s="13"/>
      <c r="H76" s="16"/>
    </row>
    <row r="77" spans="1:8">
      <c r="A77" s="102"/>
      <c r="B77" s="15" t="s">
        <v>143</v>
      </c>
      <c r="C77" s="10"/>
      <c r="D77" s="12">
        <v>0</v>
      </c>
      <c r="E77" s="13"/>
      <c r="F77" s="13"/>
      <c r="G77" s="13"/>
      <c r="H77" s="16"/>
    </row>
    <row r="78" spans="1:8">
      <c r="A78" s="102"/>
      <c r="B78" s="15" t="s">
        <v>144</v>
      </c>
      <c r="C78" s="10"/>
      <c r="D78" s="12">
        <v>0</v>
      </c>
      <c r="E78" s="13"/>
      <c r="F78" s="13"/>
      <c r="G78" s="13"/>
      <c r="H78" s="16"/>
    </row>
    <row r="79" spans="1:8">
      <c r="A79" s="102"/>
      <c r="B79" s="15" t="s">
        <v>145</v>
      </c>
      <c r="C79" s="10"/>
      <c r="D79" s="12">
        <v>9.8180745175055009</v>
      </c>
      <c r="E79" s="13"/>
      <c r="F79" s="13"/>
      <c r="G79" s="13"/>
      <c r="H79" s="16"/>
    </row>
    <row r="80" spans="1:8">
      <c r="A80" s="98" t="s">
        <v>131</v>
      </c>
      <c r="B80" s="99"/>
      <c r="C80" s="102" t="s">
        <v>152</v>
      </c>
      <c r="D80" s="17">
        <v>7.835</v>
      </c>
      <c r="E80" s="13">
        <v>2</v>
      </c>
      <c r="F80" s="13" t="s">
        <v>153</v>
      </c>
      <c r="G80" s="17">
        <v>3.9175</v>
      </c>
      <c r="H80" s="16"/>
    </row>
    <row r="81" spans="1:8">
      <c r="A81" s="104">
        <v>1</v>
      </c>
      <c r="B81" s="15" t="s">
        <v>142</v>
      </c>
      <c r="C81" s="102"/>
      <c r="D81" s="17">
        <v>0</v>
      </c>
      <c r="E81" s="13"/>
      <c r="F81" s="13"/>
      <c r="G81" s="13"/>
      <c r="H81" s="103" t="s">
        <v>154</v>
      </c>
    </row>
    <row r="82" spans="1:8">
      <c r="A82" s="102"/>
      <c r="B82" s="15" t="s">
        <v>143</v>
      </c>
      <c r="C82" s="102"/>
      <c r="D82" s="17">
        <v>0</v>
      </c>
      <c r="E82" s="13"/>
      <c r="F82" s="13"/>
      <c r="G82" s="13"/>
      <c r="H82" s="103"/>
    </row>
    <row r="83" spans="1:8">
      <c r="A83" s="102"/>
      <c r="B83" s="15" t="s">
        <v>144</v>
      </c>
      <c r="C83" s="102"/>
      <c r="D83" s="17">
        <v>0</v>
      </c>
      <c r="E83" s="13"/>
      <c r="F83" s="13"/>
      <c r="G83" s="13"/>
      <c r="H83" s="103"/>
    </row>
    <row r="84" spans="1:8">
      <c r="A84" s="102"/>
      <c r="B84" s="15" t="s">
        <v>145</v>
      </c>
      <c r="C84" s="102"/>
      <c r="D84" s="17">
        <v>7.835</v>
      </c>
      <c r="E84" s="13"/>
      <c r="F84" s="13"/>
      <c r="G84" s="13"/>
      <c r="H84" s="103"/>
    </row>
    <row r="85" spans="1:8" ht="24.6">
      <c r="A85" s="100" t="s">
        <v>89</v>
      </c>
      <c r="B85" s="97"/>
      <c r="C85" s="10"/>
      <c r="D85" s="12">
        <v>23.930012195633001</v>
      </c>
      <c r="E85" s="13"/>
      <c r="F85" s="13"/>
      <c r="G85" s="13"/>
      <c r="H85" s="16"/>
    </row>
    <row r="86" spans="1:8">
      <c r="A86" s="102" t="s">
        <v>159</v>
      </c>
      <c r="B86" s="15" t="s">
        <v>142</v>
      </c>
      <c r="C86" s="10"/>
      <c r="D86" s="12">
        <v>0</v>
      </c>
      <c r="E86" s="13"/>
      <c r="F86" s="13"/>
      <c r="G86" s="13"/>
      <c r="H86" s="16"/>
    </row>
    <row r="87" spans="1:8">
      <c r="A87" s="102"/>
      <c r="B87" s="15" t="s">
        <v>143</v>
      </c>
      <c r="C87" s="10"/>
      <c r="D87" s="12">
        <v>0</v>
      </c>
      <c r="E87" s="13"/>
      <c r="F87" s="13"/>
      <c r="G87" s="13"/>
      <c r="H87" s="16"/>
    </row>
    <row r="88" spans="1:8">
      <c r="A88" s="102"/>
      <c r="B88" s="15" t="s">
        <v>144</v>
      </c>
      <c r="C88" s="10"/>
      <c r="D88" s="12">
        <v>0</v>
      </c>
      <c r="E88" s="13"/>
      <c r="F88" s="13"/>
      <c r="G88" s="13"/>
      <c r="H88" s="16"/>
    </row>
    <row r="89" spans="1:8">
      <c r="A89" s="102"/>
      <c r="B89" s="15" t="s">
        <v>145</v>
      </c>
      <c r="C89" s="10"/>
      <c r="D89" s="12">
        <v>23.930012195633001</v>
      </c>
      <c r="E89" s="13"/>
      <c r="F89" s="13"/>
      <c r="G89" s="13"/>
      <c r="H89" s="16"/>
    </row>
    <row r="90" spans="1:8">
      <c r="A90" s="98" t="s">
        <v>89</v>
      </c>
      <c r="B90" s="99"/>
      <c r="C90" s="102" t="s">
        <v>44</v>
      </c>
      <c r="D90" s="17">
        <v>23.930012195633001</v>
      </c>
      <c r="E90" s="13">
        <v>9.8500000000000004E-2</v>
      </c>
      <c r="F90" s="13" t="s">
        <v>148</v>
      </c>
      <c r="G90" s="17">
        <v>242.94428625008999</v>
      </c>
      <c r="H90" s="16"/>
    </row>
    <row r="91" spans="1:8">
      <c r="A91" s="104">
        <v>1</v>
      </c>
      <c r="B91" s="15" t="s">
        <v>142</v>
      </c>
      <c r="C91" s="102"/>
      <c r="D91" s="17">
        <v>0</v>
      </c>
      <c r="E91" s="13"/>
      <c r="F91" s="13"/>
      <c r="G91" s="13"/>
      <c r="H91" s="103" t="s">
        <v>156</v>
      </c>
    </row>
    <row r="92" spans="1:8">
      <c r="A92" s="102"/>
      <c r="B92" s="15" t="s">
        <v>143</v>
      </c>
      <c r="C92" s="102"/>
      <c r="D92" s="17">
        <v>0</v>
      </c>
      <c r="E92" s="13"/>
      <c r="F92" s="13"/>
      <c r="G92" s="13"/>
      <c r="H92" s="103"/>
    </row>
    <row r="93" spans="1:8">
      <c r="A93" s="102"/>
      <c r="B93" s="15" t="s">
        <v>144</v>
      </c>
      <c r="C93" s="102"/>
      <c r="D93" s="17">
        <v>0</v>
      </c>
      <c r="E93" s="13"/>
      <c r="F93" s="13"/>
      <c r="G93" s="13"/>
      <c r="H93" s="103"/>
    </row>
    <row r="94" spans="1:8">
      <c r="A94" s="102"/>
      <c r="B94" s="15" t="s">
        <v>145</v>
      </c>
      <c r="C94" s="102"/>
      <c r="D94" s="17">
        <v>23.930012195633001</v>
      </c>
      <c r="E94" s="13"/>
      <c r="F94" s="13"/>
      <c r="G94" s="13"/>
      <c r="H94" s="103"/>
    </row>
    <row r="95" spans="1:8" ht="24.6">
      <c r="A95" s="100" t="s">
        <v>126</v>
      </c>
      <c r="B95" s="97"/>
      <c r="C95" s="10"/>
      <c r="D95" s="12">
        <v>136.7775</v>
      </c>
      <c r="E95" s="13"/>
      <c r="F95" s="13"/>
      <c r="G95" s="13"/>
      <c r="H95" s="16"/>
    </row>
    <row r="96" spans="1:8">
      <c r="A96" s="102" t="s">
        <v>160</v>
      </c>
      <c r="B96" s="15" t="s">
        <v>142</v>
      </c>
      <c r="C96" s="10"/>
      <c r="D96" s="12">
        <v>1.7500000000000002E-2</v>
      </c>
      <c r="E96" s="13"/>
      <c r="F96" s="13"/>
      <c r="G96" s="13"/>
      <c r="H96" s="16"/>
    </row>
    <row r="97" spans="1:8">
      <c r="A97" s="102"/>
      <c r="B97" s="15" t="s">
        <v>143</v>
      </c>
      <c r="C97" s="10"/>
      <c r="D97" s="12">
        <v>136.76</v>
      </c>
      <c r="E97" s="13"/>
      <c r="F97" s="13"/>
      <c r="G97" s="13"/>
      <c r="H97" s="16"/>
    </row>
    <row r="98" spans="1:8">
      <c r="A98" s="102"/>
      <c r="B98" s="15" t="s">
        <v>144</v>
      </c>
      <c r="C98" s="10"/>
      <c r="D98" s="12">
        <v>0</v>
      </c>
      <c r="E98" s="13"/>
      <c r="F98" s="13"/>
      <c r="G98" s="13"/>
      <c r="H98" s="16"/>
    </row>
    <row r="99" spans="1:8">
      <c r="A99" s="102"/>
      <c r="B99" s="15" t="s">
        <v>145</v>
      </c>
      <c r="C99" s="10"/>
      <c r="D99" s="12">
        <v>0</v>
      </c>
      <c r="E99" s="13"/>
      <c r="F99" s="13"/>
      <c r="G99" s="13"/>
      <c r="H99" s="16"/>
    </row>
    <row r="100" spans="1:8">
      <c r="A100" s="98" t="s">
        <v>128</v>
      </c>
      <c r="B100" s="99"/>
      <c r="C100" s="102" t="s">
        <v>152</v>
      </c>
      <c r="D100" s="17">
        <v>136.7775</v>
      </c>
      <c r="E100" s="13">
        <v>2</v>
      </c>
      <c r="F100" s="13" t="s">
        <v>153</v>
      </c>
      <c r="G100" s="17">
        <v>68.388750000000002</v>
      </c>
      <c r="H100" s="16"/>
    </row>
    <row r="101" spans="1:8">
      <c r="A101" s="104">
        <v>1</v>
      </c>
      <c r="B101" s="15" t="s">
        <v>142</v>
      </c>
      <c r="C101" s="102"/>
      <c r="D101" s="17">
        <v>1.7500000000000002E-2</v>
      </c>
      <c r="E101" s="13"/>
      <c r="F101" s="13"/>
      <c r="G101" s="13"/>
      <c r="H101" s="103" t="s">
        <v>154</v>
      </c>
    </row>
    <row r="102" spans="1:8">
      <c r="A102" s="102"/>
      <c r="B102" s="15" t="s">
        <v>143</v>
      </c>
      <c r="C102" s="102"/>
      <c r="D102" s="17">
        <v>136.76</v>
      </c>
      <c r="E102" s="13"/>
      <c r="F102" s="13"/>
      <c r="G102" s="13"/>
      <c r="H102" s="103"/>
    </row>
    <row r="103" spans="1:8">
      <c r="A103" s="102"/>
      <c r="B103" s="15" t="s">
        <v>144</v>
      </c>
      <c r="C103" s="102"/>
      <c r="D103" s="17">
        <v>0</v>
      </c>
      <c r="E103" s="13"/>
      <c r="F103" s="13"/>
      <c r="G103" s="13"/>
      <c r="H103" s="103"/>
    </row>
    <row r="104" spans="1:8">
      <c r="A104" s="102"/>
      <c r="B104" s="15" t="s">
        <v>145</v>
      </c>
      <c r="C104" s="102"/>
      <c r="D104" s="17">
        <v>0</v>
      </c>
      <c r="E104" s="13"/>
      <c r="F104" s="13"/>
      <c r="G104" s="13"/>
      <c r="H104" s="103"/>
    </row>
    <row r="105" spans="1:8">
      <c r="A105" s="18"/>
      <c r="C105" s="18"/>
      <c r="D105" s="7"/>
      <c r="E105" s="7"/>
      <c r="F105" s="7"/>
      <c r="G105" s="7"/>
      <c r="H105" s="19"/>
    </row>
    <row r="107" spans="1:8">
      <c r="A107" s="101" t="s">
        <v>161</v>
      </c>
      <c r="B107" s="101"/>
      <c r="C107" s="101"/>
      <c r="D107" s="101"/>
      <c r="E107" s="101"/>
      <c r="F107" s="101"/>
      <c r="G107" s="101"/>
      <c r="H107" s="101"/>
    </row>
    <row r="108" spans="1:8">
      <c r="A108" s="101" t="s">
        <v>162</v>
      </c>
      <c r="B108" s="101"/>
      <c r="C108" s="101"/>
      <c r="D108" s="101"/>
      <c r="E108" s="101"/>
      <c r="F108" s="101"/>
      <c r="G108" s="101"/>
      <c r="H108" s="101"/>
    </row>
  </sheetData>
  <mergeCells count="65">
    <mergeCell ref="H43:H46"/>
    <mergeCell ref="H52:H55"/>
    <mergeCell ref="H62:H65"/>
    <mergeCell ref="H72:H75"/>
    <mergeCell ref="H81:H84"/>
    <mergeCell ref="H9:H12"/>
    <mergeCell ref="H14:H17"/>
    <mergeCell ref="H23:H26"/>
    <mergeCell ref="H28:H31"/>
    <mergeCell ref="H38:H41"/>
    <mergeCell ref="A86:A89"/>
    <mergeCell ref="A91:A94"/>
    <mergeCell ref="A96:A99"/>
    <mergeCell ref="A101:A104"/>
    <mergeCell ref="C8:C12"/>
    <mergeCell ref="C13:C17"/>
    <mergeCell ref="C22:C26"/>
    <mergeCell ref="C27:C31"/>
    <mergeCell ref="C37:C41"/>
    <mergeCell ref="C42:C46"/>
    <mergeCell ref="C51:C55"/>
    <mergeCell ref="C61:C65"/>
    <mergeCell ref="C71:C75"/>
    <mergeCell ref="C80:C84"/>
    <mergeCell ref="C90:C94"/>
    <mergeCell ref="C100:C104"/>
    <mergeCell ref="A57:A60"/>
    <mergeCell ref="A62:A65"/>
    <mergeCell ref="A67:A70"/>
    <mergeCell ref="A72:A75"/>
    <mergeCell ref="A76:A79"/>
    <mergeCell ref="A28:A31"/>
    <mergeCell ref="A33:A36"/>
    <mergeCell ref="A38:A41"/>
    <mergeCell ref="A43:A46"/>
    <mergeCell ref="A47:A50"/>
    <mergeCell ref="A90:B90"/>
    <mergeCell ref="A95:B95"/>
    <mergeCell ref="A100:B100"/>
    <mergeCell ref="A107:H107"/>
    <mergeCell ref="A108:H108"/>
    <mergeCell ref="H91:H94"/>
    <mergeCell ref="H101:H104"/>
    <mergeCell ref="A61:B61"/>
    <mergeCell ref="A66:B66"/>
    <mergeCell ref="A71:B71"/>
    <mergeCell ref="A80:B80"/>
    <mergeCell ref="A85:B85"/>
    <mergeCell ref="A81:A84"/>
    <mergeCell ref="A32:B32"/>
    <mergeCell ref="A37:B37"/>
    <mergeCell ref="A42:B42"/>
    <mergeCell ref="A51:B51"/>
    <mergeCell ref="A56:B56"/>
    <mergeCell ref="A52:A55"/>
    <mergeCell ref="A3:B3"/>
    <mergeCell ref="A8:B8"/>
    <mergeCell ref="A13:B13"/>
    <mergeCell ref="A22:B22"/>
    <mergeCell ref="A27:B27"/>
    <mergeCell ref="A4:A7"/>
    <mergeCell ref="A9:A12"/>
    <mergeCell ref="A14:A17"/>
    <mergeCell ref="A18:A21"/>
    <mergeCell ref="A23:A2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11"/>
  <sheetViews>
    <sheetView zoomScale="90" zoomScaleNormal="90" workbookViewId="0">
      <selection activeCell="G4" sqref="G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163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164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</row>
    <row r="4" spans="1:8" ht="61.8" customHeight="1">
      <c r="A4" s="3" t="s">
        <v>172</v>
      </c>
      <c r="B4" s="4" t="s">
        <v>148</v>
      </c>
      <c r="C4" s="5">
        <f>0.32974248927039+0.77</f>
        <v>1.09974248927039</v>
      </c>
      <c r="D4" s="5">
        <v>2121.4564905951001</v>
      </c>
      <c r="E4" s="4">
        <v>0.4</v>
      </c>
      <c r="F4" s="3" t="s">
        <v>172</v>
      </c>
      <c r="G4" s="5">
        <f>699.53434408765+1633.5214977582</f>
        <v>2333.05584184585</v>
      </c>
      <c r="H4" s="6" t="s">
        <v>173</v>
      </c>
    </row>
    <row r="5" spans="1:8" ht="39" hidden="1" customHeight="1">
      <c r="A5" s="3" t="s">
        <v>174</v>
      </c>
      <c r="B5" s="4" t="s">
        <v>153</v>
      </c>
      <c r="C5" s="5">
        <v>1.75</v>
      </c>
      <c r="D5" s="5">
        <v>27.493329416979002</v>
      </c>
      <c r="E5" s="4"/>
      <c r="F5" s="3" t="s">
        <v>174</v>
      </c>
      <c r="G5" s="5">
        <v>48.113326479713002</v>
      </c>
      <c r="H5" s="6"/>
    </row>
    <row r="6" spans="1:8" ht="39" hidden="1" customHeight="1">
      <c r="A6" s="3" t="s">
        <v>175</v>
      </c>
      <c r="B6" s="4" t="s">
        <v>153</v>
      </c>
      <c r="C6" s="5">
        <v>0.25</v>
      </c>
      <c r="D6" s="5">
        <v>129.51445496714999</v>
      </c>
      <c r="E6" s="4"/>
      <c r="F6" s="3" t="s">
        <v>175</v>
      </c>
      <c r="G6" s="5">
        <v>32.378613741786999</v>
      </c>
      <c r="H6" s="6"/>
    </row>
    <row r="7" spans="1:8" ht="39" hidden="1" customHeight="1">
      <c r="A7" s="3" t="s">
        <v>176</v>
      </c>
      <c r="B7" s="4" t="s">
        <v>153</v>
      </c>
      <c r="C7" s="5">
        <v>1.75</v>
      </c>
      <c r="D7" s="5">
        <v>6.3435473267983999</v>
      </c>
      <c r="E7" s="4"/>
      <c r="F7" s="3" t="s">
        <v>176</v>
      </c>
      <c r="G7" s="5">
        <v>11.101207821897001</v>
      </c>
      <c r="H7" s="6"/>
    </row>
    <row r="8" spans="1:8" ht="39" customHeight="1">
      <c r="A8" s="3" t="s">
        <v>177</v>
      </c>
      <c r="B8" s="4" t="s">
        <v>153</v>
      </c>
      <c r="C8" s="5">
        <v>0.75</v>
      </c>
      <c r="D8" s="5">
        <v>2.1146196932215999</v>
      </c>
      <c r="E8" s="4">
        <v>0.4</v>
      </c>
      <c r="F8" s="3" t="s">
        <v>177</v>
      </c>
      <c r="G8" s="5">
        <v>1.5859647699162001</v>
      </c>
      <c r="H8" s="6" t="s">
        <v>178</v>
      </c>
    </row>
    <row r="9" spans="1:8" ht="39" customHeight="1">
      <c r="A9" s="3" t="s">
        <v>179</v>
      </c>
      <c r="B9" s="4" t="s">
        <v>153</v>
      </c>
      <c r="C9" s="5">
        <v>1.5</v>
      </c>
      <c r="D9" s="5">
        <v>2.7387489318815001</v>
      </c>
      <c r="E9" s="4">
        <v>0.4</v>
      </c>
      <c r="F9" s="3" t="s">
        <v>179</v>
      </c>
      <c r="G9" s="5">
        <v>4.1081233978222</v>
      </c>
      <c r="H9" s="6" t="s">
        <v>178</v>
      </c>
    </row>
    <row r="10" spans="1:8" ht="39" customHeight="1">
      <c r="A10" s="3" t="s">
        <v>180</v>
      </c>
      <c r="B10" s="4" t="s">
        <v>153</v>
      </c>
      <c r="C10" s="5">
        <v>0.75</v>
      </c>
      <c r="D10" s="5">
        <v>1.1958839957538001</v>
      </c>
      <c r="E10" s="4">
        <v>0.4</v>
      </c>
      <c r="F10" s="3" t="s">
        <v>180</v>
      </c>
      <c r="G10" s="5">
        <v>0.89691299681534997</v>
      </c>
      <c r="H10" s="6" t="s">
        <v>178</v>
      </c>
    </row>
    <row r="11" spans="1:8" ht="39" customHeight="1">
      <c r="A11" s="3" t="s">
        <v>181</v>
      </c>
      <c r="B11" s="4" t="s">
        <v>153</v>
      </c>
      <c r="C11" s="5">
        <v>2.25</v>
      </c>
      <c r="D11" s="5">
        <v>1.0594921166761</v>
      </c>
      <c r="E11" s="4">
        <v>0.4</v>
      </c>
      <c r="F11" s="3" t="s">
        <v>181</v>
      </c>
      <c r="G11" s="5">
        <v>2.3838572625211998</v>
      </c>
      <c r="H11" s="6" t="s">
        <v>178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topLeftCell="A64" zoomScale="70" zoomScaleNormal="70" workbookViewId="0">
      <selection activeCell="H71" sqref="H71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182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5</v>
      </c>
      <c r="B18" s="95" t="s">
        <v>30</v>
      </c>
      <c r="C18" s="95" t="s">
        <v>31</v>
      </c>
      <c r="D18" s="92" t="s">
        <v>32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1928.3090849785001</v>
      </c>
      <c r="E25" s="41">
        <v>4023.9029115659</v>
      </c>
      <c r="F25" s="41">
        <v>0</v>
      </c>
      <c r="G25" s="41">
        <v>0</v>
      </c>
      <c r="H25" s="41">
        <v>5952.2119965443999</v>
      </c>
    </row>
    <row r="26" spans="1:8">
      <c r="A26" s="2">
        <v>2</v>
      </c>
      <c r="B26" s="2" t="s">
        <v>43</v>
      </c>
      <c r="C26" s="42" t="s">
        <v>44</v>
      </c>
      <c r="D26" s="41">
        <v>329.11367641628999</v>
      </c>
      <c r="E26" s="41">
        <v>135.75843285309</v>
      </c>
      <c r="F26" s="41">
        <v>0</v>
      </c>
      <c r="G26" s="41">
        <v>1.9804787234043</v>
      </c>
      <c r="H26" s="41">
        <v>466.85258799279001</v>
      </c>
    </row>
    <row r="27" spans="1:8">
      <c r="A27" s="2">
        <v>3</v>
      </c>
      <c r="B27" s="2" t="s">
        <v>45</v>
      </c>
      <c r="C27" s="42" t="s">
        <v>46</v>
      </c>
      <c r="D27" s="41">
        <v>1.7500000000000002E-2</v>
      </c>
      <c r="E27" s="41">
        <v>136.76</v>
      </c>
      <c r="F27" s="41">
        <v>0</v>
      </c>
      <c r="G27" s="41">
        <v>0</v>
      </c>
      <c r="H27" s="41">
        <v>136.7775</v>
      </c>
    </row>
    <row r="28" spans="1:8">
      <c r="A28" s="2"/>
      <c r="B28" s="33"/>
      <c r="C28" s="33" t="s">
        <v>47</v>
      </c>
      <c r="D28" s="41">
        <v>2257.4402613948</v>
      </c>
      <c r="E28" s="41">
        <v>4296.421344419</v>
      </c>
      <c r="F28" s="41">
        <v>0</v>
      </c>
      <c r="G28" s="41">
        <v>1.9804787234043</v>
      </c>
      <c r="H28" s="41">
        <v>6555.8420845372002</v>
      </c>
    </row>
    <row r="29" spans="1:8">
      <c r="A29" s="2"/>
      <c r="B29" s="33"/>
      <c r="C29" s="44" t="s">
        <v>48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49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50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51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52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53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54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55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56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57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58</v>
      </c>
      <c r="D44" s="41">
        <v>2257.4402613948</v>
      </c>
      <c r="E44" s="41">
        <v>4296.421344419</v>
      </c>
      <c r="F44" s="41">
        <v>0</v>
      </c>
      <c r="G44" s="41">
        <v>1.9804787234043</v>
      </c>
      <c r="H44" s="41">
        <v>6555.8420845372002</v>
      </c>
    </row>
    <row r="45" spans="1:8">
      <c r="A45" s="2"/>
      <c r="B45" s="33"/>
      <c r="C45" s="44" t="s">
        <v>59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60</v>
      </c>
      <c r="C46" s="42" t="s">
        <v>61</v>
      </c>
      <c r="D46" s="41">
        <v>48.207727124462998</v>
      </c>
      <c r="E46" s="41">
        <v>100.59757278914999</v>
      </c>
      <c r="F46" s="41">
        <v>0</v>
      </c>
      <c r="G46" s="41">
        <v>0</v>
      </c>
      <c r="H46" s="41">
        <v>148.80529991361001</v>
      </c>
    </row>
    <row r="47" spans="1:8" ht="31.2">
      <c r="A47" s="2">
        <v>5</v>
      </c>
      <c r="B47" s="2" t="s">
        <v>60</v>
      </c>
      <c r="C47" s="42" t="s">
        <v>62</v>
      </c>
      <c r="D47" s="41">
        <v>8.2278419104071006</v>
      </c>
      <c r="E47" s="41">
        <v>3.3939608213275001</v>
      </c>
      <c r="F47" s="41">
        <v>0</v>
      </c>
      <c r="G47" s="41">
        <v>0</v>
      </c>
      <c r="H47" s="41">
        <v>11.621802731735</v>
      </c>
    </row>
    <row r="48" spans="1:8" ht="31.2">
      <c r="A48" s="2">
        <v>6</v>
      </c>
      <c r="B48" s="2" t="s">
        <v>60</v>
      </c>
      <c r="C48" s="42" t="s">
        <v>63</v>
      </c>
      <c r="D48" s="41">
        <v>3.5E-4</v>
      </c>
      <c r="E48" s="41">
        <v>2.7351999999999999</v>
      </c>
      <c r="F48" s="41">
        <v>0</v>
      </c>
      <c r="G48" s="41">
        <v>0</v>
      </c>
      <c r="H48" s="41">
        <v>2.7355499999999999</v>
      </c>
    </row>
    <row r="49" spans="1:8">
      <c r="A49" s="2"/>
      <c r="B49" s="33"/>
      <c r="C49" s="33" t="s">
        <v>64</v>
      </c>
      <c r="D49" s="41">
        <v>56.435919034870999</v>
      </c>
      <c r="E49" s="41">
        <v>106.72673361048</v>
      </c>
      <c r="F49" s="41">
        <v>0</v>
      </c>
      <c r="G49" s="41">
        <v>0</v>
      </c>
      <c r="H49" s="41">
        <v>163.16265264534999</v>
      </c>
    </row>
    <row r="50" spans="1:8">
      <c r="A50" s="2"/>
      <c r="B50" s="33"/>
      <c r="C50" s="33" t="s">
        <v>65</v>
      </c>
      <c r="D50" s="41">
        <v>2313.8761804297001</v>
      </c>
      <c r="E50" s="41">
        <v>4403.1480780294996</v>
      </c>
      <c r="F50" s="41">
        <v>0</v>
      </c>
      <c r="G50" s="41">
        <v>1.9804787234043</v>
      </c>
      <c r="H50" s="41">
        <v>6719.0047371826004</v>
      </c>
    </row>
    <row r="51" spans="1:8">
      <c r="A51" s="2"/>
      <c r="B51" s="33"/>
      <c r="C51" s="33" t="s">
        <v>66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67</v>
      </c>
      <c r="C52" s="48" t="s">
        <v>42</v>
      </c>
      <c r="D52" s="41">
        <v>0</v>
      </c>
      <c r="E52" s="41">
        <v>0</v>
      </c>
      <c r="F52" s="41">
        <v>0</v>
      </c>
      <c r="G52" s="41">
        <v>112.47940802773</v>
      </c>
      <c r="H52" s="41">
        <v>112.47940802773</v>
      </c>
    </row>
    <row r="53" spans="1:8" ht="31.2">
      <c r="A53" s="2">
        <v>8</v>
      </c>
      <c r="B53" s="2" t="s">
        <v>68</v>
      </c>
      <c r="C53" s="48" t="s">
        <v>69</v>
      </c>
      <c r="D53" s="41">
        <v>51.587088795888</v>
      </c>
      <c r="E53" s="41">
        <v>107.64946264167</v>
      </c>
      <c r="F53" s="41">
        <v>0</v>
      </c>
      <c r="G53" s="41">
        <v>0</v>
      </c>
      <c r="H53" s="41">
        <v>159.23655143756</v>
      </c>
    </row>
    <row r="54" spans="1:8">
      <c r="A54" s="2">
        <v>9</v>
      </c>
      <c r="B54" s="2" t="s">
        <v>70</v>
      </c>
      <c r="C54" s="48" t="s">
        <v>71</v>
      </c>
      <c r="D54" s="41">
        <v>0</v>
      </c>
      <c r="E54" s="41">
        <v>0</v>
      </c>
      <c r="F54" s="41">
        <v>0</v>
      </c>
      <c r="G54" s="41">
        <v>142.73199322356001</v>
      </c>
      <c r="H54" s="41">
        <v>142.73199322356001</v>
      </c>
    </row>
    <row r="55" spans="1:8">
      <c r="A55" s="2">
        <v>10</v>
      </c>
      <c r="B55" s="2"/>
      <c r="C55" s="48" t="s">
        <v>72</v>
      </c>
      <c r="D55" s="41">
        <v>0</v>
      </c>
      <c r="E55" s="41">
        <v>0</v>
      </c>
      <c r="F55" s="41">
        <v>0</v>
      </c>
      <c r="G55" s="41">
        <v>593.73399755955995</v>
      </c>
      <c r="H55" s="41">
        <v>593.73399755955995</v>
      </c>
    </row>
    <row r="56" spans="1:8">
      <c r="A56" s="2">
        <v>11</v>
      </c>
      <c r="B56" s="2"/>
      <c r="C56" s="48" t="s">
        <v>73</v>
      </c>
      <c r="D56" s="41">
        <v>0</v>
      </c>
      <c r="E56" s="41">
        <v>0</v>
      </c>
      <c r="F56" s="41">
        <v>0</v>
      </c>
      <c r="G56" s="41">
        <v>474.36488516039998</v>
      </c>
      <c r="H56" s="41">
        <v>474.36488516039998</v>
      </c>
    </row>
    <row r="57" spans="1:8">
      <c r="A57" s="2">
        <v>12</v>
      </c>
      <c r="B57" s="2" t="s">
        <v>74</v>
      </c>
      <c r="C57" s="48" t="s">
        <v>75</v>
      </c>
      <c r="D57" s="41">
        <v>0</v>
      </c>
      <c r="E57" s="41">
        <v>0</v>
      </c>
      <c r="F57" s="41">
        <v>0</v>
      </c>
      <c r="G57" s="41">
        <v>2.0707242199367002</v>
      </c>
      <c r="H57" s="41">
        <v>2.0707242199367002</v>
      </c>
    </row>
    <row r="58" spans="1:8" ht="31.2">
      <c r="A58" s="2">
        <v>13</v>
      </c>
      <c r="B58" s="2" t="s">
        <v>68</v>
      </c>
      <c r="C58" s="48" t="s">
        <v>76</v>
      </c>
      <c r="D58" s="41">
        <v>8.8046136283267007</v>
      </c>
      <c r="E58" s="41">
        <v>3.6318774749024998</v>
      </c>
      <c r="F58" s="41">
        <v>0</v>
      </c>
      <c r="G58" s="41">
        <v>0</v>
      </c>
      <c r="H58" s="41">
        <v>12.436491103229001</v>
      </c>
    </row>
    <row r="59" spans="1:8">
      <c r="A59" s="2">
        <v>14</v>
      </c>
      <c r="B59" s="2" t="s">
        <v>77</v>
      </c>
      <c r="C59" s="48" t="s">
        <v>78</v>
      </c>
      <c r="D59" s="41">
        <v>0</v>
      </c>
      <c r="E59" s="41">
        <v>0</v>
      </c>
      <c r="F59" s="41">
        <v>0</v>
      </c>
      <c r="G59" s="41">
        <v>7.835</v>
      </c>
      <c r="H59" s="41">
        <v>7.835</v>
      </c>
    </row>
    <row r="60" spans="1:8" ht="31.2">
      <c r="A60" s="2">
        <v>15</v>
      </c>
      <c r="B60" s="2" t="s">
        <v>68</v>
      </c>
      <c r="C60" s="48" t="s">
        <v>79</v>
      </c>
      <c r="D60" s="41">
        <v>4.6588499999999998E-4</v>
      </c>
      <c r="E60" s="41">
        <v>3.6408247199999999</v>
      </c>
      <c r="F60" s="41">
        <v>0</v>
      </c>
      <c r="G60" s="41">
        <v>0</v>
      </c>
      <c r="H60" s="41">
        <v>3.641290605</v>
      </c>
    </row>
    <row r="61" spans="1:8">
      <c r="A61" s="2"/>
      <c r="B61" s="33"/>
      <c r="C61" s="33" t="s">
        <v>80</v>
      </c>
      <c r="D61" s="41">
        <v>60.392168309215002</v>
      </c>
      <c r="E61" s="41">
        <v>114.92216483657</v>
      </c>
      <c r="F61" s="41">
        <v>0</v>
      </c>
      <c r="G61" s="41">
        <v>1333.2160081912</v>
      </c>
      <c r="H61" s="41">
        <v>1508.530341337</v>
      </c>
    </row>
    <row r="62" spans="1:8">
      <c r="A62" s="2"/>
      <c r="B62" s="33"/>
      <c r="C62" s="33" t="s">
        <v>81</v>
      </c>
      <c r="D62" s="41">
        <v>2374.2683487388999</v>
      </c>
      <c r="E62" s="41">
        <v>4518.0702428660998</v>
      </c>
      <c r="F62" s="41">
        <v>0</v>
      </c>
      <c r="G62" s="41">
        <v>1335.1964869146</v>
      </c>
      <c r="H62" s="41">
        <v>8227.5350785195005</v>
      </c>
    </row>
    <row r="63" spans="1:8" ht="31.5" customHeight="1">
      <c r="A63" s="2"/>
      <c r="B63" s="33"/>
      <c r="C63" s="33" t="s">
        <v>82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83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84</v>
      </c>
      <c r="D66" s="41">
        <v>2374.2683487388999</v>
      </c>
      <c r="E66" s="41">
        <v>4518.0702428660998</v>
      </c>
      <c r="F66" s="41">
        <v>0</v>
      </c>
      <c r="G66" s="41">
        <v>1335.1964869146</v>
      </c>
      <c r="H66" s="41">
        <v>8227.5350785195005</v>
      </c>
    </row>
    <row r="67" spans="1:8" ht="157.5" customHeight="1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86</v>
      </c>
      <c r="C68" s="48" t="s">
        <v>87</v>
      </c>
      <c r="D68" s="41">
        <v>0</v>
      </c>
      <c r="E68" s="41">
        <v>0</v>
      </c>
      <c r="F68" s="41">
        <v>0</v>
      </c>
      <c r="G68" s="41">
        <v>309.77978825858997</v>
      </c>
      <c r="H68" s="41">
        <v>309.77978825858997</v>
      </c>
    </row>
    <row r="69" spans="1:8">
      <c r="A69" s="2">
        <v>17</v>
      </c>
      <c r="B69" s="2" t="s">
        <v>88</v>
      </c>
      <c r="C69" s="48" t="s">
        <v>89</v>
      </c>
      <c r="D69" s="41">
        <v>0</v>
      </c>
      <c r="E69" s="41">
        <v>0</v>
      </c>
      <c r="F69" s="41">
        <v>0</v>
      </c>
      <c r="G69" s="41">
        <v>23.930012195633001</v>
      </c>
      <c r="H69" s="41">
        <v>23.930012195633001</v>
      </c>
    </row>
    <row r="70" spans="1:8">
      <c r="A70" s="2">
        <v>18</v>
      </c>
      <c r="B70" s="2" t="s">
        <v>90</v>
      </c>
      <c r="C70" s="48" t="s">
        <v>89</v>
      </c>
      <c r="D70" s="41">
        <v>0</v>
      </c>
      <c r="E70" s="41">
        <v>0</v>
      </c>
      <c r="F70" s="41">
        <v>0</v>
      </c>
      <c r="G70" s="41">
        <v>2.8174999999999999</v>
      </c>
      <c r="H70" s="41">
        <v>2.8174999999999999</v>
      </c>
    </row>
    <row r="71" spans="1:8">
      <c r="A71" s="2"/>
      <c r="B71" s="33"/>
      <c r="C71" s="33" t="s">
        <v>91</v>
      </c>
      <c r="D71" s="41">
        <v>0</v>
      </c>
      <c r="E71" s="41">
        <v>0</v>
      </c>
      <c r="F71" s="41">
        <v>0</v>
      </c>
      <c r="G71" s="41">
        <v>336.52730045421998</v>
      </c>
      <c r="H71" s="41">
        <v>336.52730045421998</v>
      </c>
    </row>
    <row r="72" spans="1:8">
      <c r="A72" s="2"/>
      <c r="B72" s="33"/>
      <c r="C72" s="33" t="s">
        <v>92</v>
      </c>
      <c r="D72" s="41">
        <v>2374.2683487388999</v>
      </c>
      <c r="E72" s="41">
        <v>4518.0702428660998</v>
      </c>
      <c r="F72" s="41">
        <v>0</v>
      </c>
      <c r="G72" s="41">
        <v>1671.7237873688</v>
      </c>
      <c r="H72" s="41">
        <v>8564.0623789738002</v>
      </c>
    </row>
    <row r="73" spans="1:8">
      <c r="A73" s="2"/>
      <c r="B73" s="33"/>
      <c r="C73" s="33" t="s">
        <v>93</v>
      </c>
      <c r="D73" s="41"/>
      <c r="E73" s="41"/>
      <c r="F73" s="41"/>
      <c r="G73" s="41"/>
      <c r="H73" s="41"/>
    </row>
    <row r="74" spans="1:8" ht="47.25" customHeight="1">
      <c r="A74" s="2">
        <v>19</v>
      </c>
      <c r="B74" s="2" t="s">
        <v>94</v>
      </c>
      <c r="C74" s="48" t="s">
        <v>95</v>
      </c>
      <c r="D74" s="41">
        <f>D72*3%</f>
        <v>71.228050462167005</v>
      </c>
      <c r="E74" s="41">
        <f>E72*3%</f>
        <v>135.54210728598301</v>
      </c>
      <c r="F74" s="41">
        <f>F72*3%</f>
        <v>0</v>
      </c>
      <c r="G74" s="41">
        <f>G72*3%</f>
        <v>50.151713621063998</v>
      </c>
      <c r="H74" s="41">
        <f>SUM(D74:G74)</f>
        <v>256.92187136921399</v>
      </c>
    </row>
    <row r="75" spans="1:8">
      <c r="A75" s="2"/>
      <c r="B75" s="33"/>
      <c r="C75" s="33" t="s">
        <v>96</v>
      </c>
      <c r="D75" s="41">
        <f>D74</f>
        <v>71.228050462167005</v>
      </c>
      <c r="E75" s="41">
        <f>E74</f>
        <v>135.54210728598301</v>
      </c>
      <c r="F75" s="41">
        <f>F74</f>
        <v>0</v>
      </c>
      <c r="G75" s="41">
        <f>G74</f>
        <v>50.151713621063998</v>
      </c>
      <c r="H75" s="41">
        <f>SUM(D75:G75)</f>
        <v>256.92187136921399</v>
      </c>
    </row>
    <row r="76" spans="1:8">
      <c r="A76" s="2"/>
      <c r="B76" s="33"/>
      <c r="C76" s="33" t="s">
        <v>97</v>
      </c>
      <c r="D76" s="41">
        <f>D75+D72</f>
        <v>2445.4963992010698</v>
      </c>
      <c r="E76" s="41">
        <f>E75+E72</f>
        <v>4653.6123501520797</v>
      </c>
      <c r="F76" s="41">
        <f>F75+F72</f>
        <v>0</v>
      </c>
      <c r="G76" s="41">
        <f>G75+G72</f>
        <v>1721.87550098986</v>
      </c>
      <c r="H76" s="41">
        <f>SUM(D76:G76)</f>
        <v>8820.98425034301</v>
      </c>
    </row>
    <row r="77" spans="1:8">
      <c r="A77" s="2"/>
      <c r="B77" s="33"/>
      <c r="C77" s="33" t="s">
        <v>98</v>
      </c>
      <c r="D77" s="41"/>
      <c r="E77" s="41"/>
      <c r="F77" s="41"/>
      <c r="G77" s="41"/>
      <c r="H77" s="41"/>
    </row>
    <row r="78" spans="1:8">
      <c r="A78" s="2">
        <v>20</v>
      </c>
      <c r="B78" s="2" t="s">
        <v>99</v>
      </c>
      <c r="C78" s="48" t="s">
        <v>100</v>
      </c>
      <c r="D78" s="41">
        <f>D76*20%</f>
        <v>489.099279840213</v>
      </c>
      <c r="E78" s="41">
        <f>E76*20%</f>
        <v>930.72247003041696</v>
      </c>
      <c r="F78" s="41">
        <f>F76*20%</f>
        <v>0</v>
      </c>
      <c r="G78" s="41">
        <f>G76*20%</f>
        <v>344.37510019797298</v>
      </c>
      <c r="H78" s="41">
        <f>SUM(D78:G78)</f>
        <v>1764.1968500686</v>
      </c>
    </row>
    <row r="79" spans="1:8">
      <c r="A79" s="2"/>
      <c r="B79" s="33"/>
      <c r="C79" s="33" t="s">
        <v>101</v>
      </c>
      <c r="D79" s="41">
        <f>D78</f>
        <v>489.099279840213</v>
      </c>
      <c r="E79" s="41">
        <f>E78</f>
        <v>930.72247003041696</v>
      </c>
      <c r="F79" s="41">
        <f>F78</f>
        <v>0</v>
      </c>
      <c r="G79" s="41">
        <f>G78</f>
        <v>344.37510019797298</v>
      </c>
      <c r="H79" s="41">
        <f>SUM(D79:G79)</f>
        <v>1764.1968500686</v>
      </c>
    </row>
    <row r="80" spans="1:8">
      <c r="A80" s="2"/>
      <c r="B80" s="33"/>
      <c r="C80" s="33" t="s">
        <v>102</v>
      </c>
      <c r="D80" s="41">
        <f>D79+D76</f>
        <v>2934.5956790412802</v>
      </c>
      <c r="E80" s="41">
        <f>E79+E76</f>
        <v>5584.3348201825002</v>
      </c>
      <c r="F80" s="41">
        <f>F79+F76</f>
        <v>0</v>
      </c>
      <c r="G80" s="41">
        <f>G79+G76</f>
        <v>2066.2506011878399</v>
      </c>
      <c r="H80" s="41">
        <f>SUM(D80:G80)</f>
        <v>10585.181100411601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578.17665859701003</v>
      </c>
      <c r="E13" s="32">
        <v>1153.9120942963</v>
      </c>
      <c r="F13" s="32">
        <v>0</v>
      </c>
      <c r="G13" s="32">
        <v>0</v>
      </c>
      <c r="H13" s="32">
        <v>1732.0887528932999</v>
      </c>
      <c r="J13" s="20"/>
    </row>
    <row r="14" spans="1:14">
      <c r="A14" s="2"/>
      <c r="B14" s="33"/>
      <c r="C14" s="33" t="s">
        <v>110</v>
      </c>
      <c r="D14" s="32">
        <v>578.17665859701003</v>
      </c>
      <c r="E14" s="32">
        <v>1153.9120942963</v>
      </c>
      <c r="F14" s="32">
        <v>0</v>
      </c>
      <c r="G14" s="32">
        <v>0</v>
      </c>
      <c r="H14" s="32">
        <v>1732.0887528932999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32.266752043067001</v>
      </c>
      <c r="H13" s="32">
        <v>32.266752043067001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32.266752043067001</v>
      </c>
      <c r="H14" s="32">
        <v>32.266752043067001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92.883160833231997</v>
      </c>
      <c r="H13" s="32">
        <v>92.883160833231997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92.883160833231997</v>
      </c>
      <c r="H14" s="32">
        <v>92.883160833231997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329.11367641628999</v>
      </c>
      <c r="E13" s="32">
        <v>135.75843285309</v>
      </c>
      <c r="F13" s="32">
        <v>0</v>
      </c>
      <c r="G13" s="32">
        <v>1.9830745175055</v>
      </c>
      <c r="H13" s="32">
        <v>466.85518378689</v>
      </c>
      <c r="J13" s="20"/>
    </row>
    <row r="14" spans="1:14">
      <c r="A14" s="2"/>
      <c r="B14" s="33"/>
      <c r="C14" s="33" t="s">
        <v>110</v>
      </c>
      <c r="D14" s="32">
        <v>329.11367641628999</v>
      </c>
      <c r="E14" s="32">
        <v>135.75843285309</v>
      </c>
      <c r="F14" s="32">
        <v>0</v>
      </c>
      <c r="G14" s="32">
        <v>1.9830745175055</v>
      </c>
      <c r="H14" s="32">
        <v>466.85518378689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0</v>
      </c>
      <c r="E13" s="32">
        <v>0</v>
      </c>
      <c r="F13" s="32">
        <v>0</v>
      </c>
      <c r="G13" s="32">
        <v>1.9830745175055</v>
      </c>
      <c r="H13" s="32">
        <v>1.9830745175055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1.9830745175055</v>
      </c>
      <c r="H14" s="32">
        <v>1.9830745175055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89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89</v>
      </c>
      <c r="D13" s="32">
        <v>0</v>
      </c>
      <c r="E13" s="32">
        <v>0</v>
      </c>
      <c r="F13" s="32">
        <v>0</v>
      </c>
      <c r="G13" s="32">
        <v>23.930012195633001</v>
      </c>
      <c r="H13" s="32">
        <v>23.930012195633001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23.930012195633001</v>
      </c>
      <c r="H14" s="32">
        <v>23.930012195633001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8" t="s">
        <v>28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126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5</v>
      </c>
      <c r="B10" s="95" t="s">
        <v>30</v>
      </c>
      <c r="C10" s="95" t="s">
        <v>107</v>
      </c>
      <c r="D10" s="92" t="s">
        <v>32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127</v>
      </c>
      <c r="C13" s="3" t="s">
        <v>128</v>
      </c>
      <c r="D13" s="32">
        <v>1.7500000000000002E-2</v>
      </c>
      <c r="E13" s="32">
        <v>136.76</v>
      </c>
      <c r="F13" s="32">
        <v>0</v>
      </c>
      <c r="G13" s="32">
        <v>0</v>
      </c>
      <c r="H13" s="32">
        <v>136.7775</v>
      </c>
      <c r="J13" s="20"/>
    </row>
    <row r="14" spans="1:14">
      <c r="A14" s="2"/>
      <c r="B14" s="33"/>
      <c r="C14" s="33" t="s">
        <v>110</v>
      </c>
      <c r="D14" s="32">
        <v>1.7500000000000002E-2</v>
      </c>
      <c r="E14" s="32">
        <v>136.76</v>
      </c>
      <c r="F14" s="32">
        <v>0</v>
      </c>
      <c r="G14" s="32">
        <v>0</v>
      </c>
      <c r="H14" s="32">
        <v>136.7775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537 02-01</vt:lpstr>
      <vt:lpstr>ОСР 537-09-01</vt:lpstr>
      <vt:lpstr>ОСР 537 12-01</vt:lpstr>
      <vt:lpstr>ОСР 6-02-01</vt:lpstr>
      <vt:lpstr>ОСР 6-09-01</vt:lpstr>
      <vt:lpstr>ОСР 6-12-01</vt:lpstr>
      <vt:lpstr>ОСР 518-02-01</vt:lpstr>
      <vt:lpstr>ОСР 518-09-01</vt:lpstr>
      <vt:lpstr>ОСР 518-12-01</vt:lpstr>
      <vt:lpstr>ОСР 537 02-01(1)</vt:lpstr>
      <vt:lpstr>ОСР 537-09-01(1)</vt:lpstr>
      <vt:lpstr>ОСР 537 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2025-11-12T07:25:39Z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07209AAFD173443394978500D950D61A_12</vt:lpwstr>
  </property>
  <property fmtid="{D5CDD505-2E9C-101B-9397-08002B2CF9AE}" pid="3" name="KSOProductBuildVer">
    <vt:lpwstr>1049-12.2.0.20795</vt:lpwstr>
  </property>
</Properties>
</file>